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9BDCD6B7-57D6-42C7-A0F5-594AAA286A5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Hlášení" sheetId="1" r:id="rId1"/>
  </sheets>
  <definedNames>
    <definedName name="_xlnm.Print_Area" localSheetId="0">Hlášení!$A$1:$E$246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4" i="1" l="1"/>
  <c r="E234" i="1" s="1"/>
  <c r="D233" i="1"/>
  <c r="E233" i="1" s="1"/>
  <c r="D217" i="1"/>
  <c r="E217" i="1" s="1"/>
  <c r="D218" i="1"/>
  <c r="E218" i="1" s="1"/>
  <c r="E162" i="1" l="1"/>
  <c r="E161" i="1"/>
  <c r="E160" i="1"/>
  <c r="E159" i="1"/>
  <c r="E158" i="1"/>
  <c r="E157" i="1"/>
  <c r="E156" i="1"/>
  <c r="E155" i="1"/>
  <c r="D229" i="1" l="1"/>
  <c r="E229" i="1" s="1"/>
  <c r="D230" i="1"/>
  <c r="E230" i="1" s="1"/>
  <c r="D231" i="1"/>
  <c r="E231" i="1" s="1"/>
  <c r="D232" i="1"/>
  <c r="E232" i="1" s="1"/>
  <c r="E142" i="1" l="1"/>
  <c r="E92" i="1" l="1"/>
  <c r="E91" i="1"/>
  <c r="E88" i="1"/>
  <c r="E86" i="1"/>
  <c r="E85" i="1"/>
  <c r="E82" i="1"/>
  <c r="E80" i="1"/>
  <c r="E79" i="1"/>
  <c r="E76" i="1"/>
  <c r="E74" i="1"/>
  <c r="E73" i="1"/>
  <c r="E70" i="1"/>
  <c r="E68" i="1"/>
  <c r="E67" i="1"/>
  <c r="E64" i="1"/>
  <c r="E62" i="1"/>
  <c r="E61" i="1"/>
  <c r="E58" i="1"/>
  <c r="E56" i="1"/>
  <c r="E55" i="1"/>
  <c r="E52" i="1"/>
  <c r="E222" i="1"/>
  <c r="E202" i="1"/>
  <c r="E194" i="1"/>
  <c r="E193" i="1"/>
  <c r="E192" i="1"/>
  <c r="E191" i="1"/>
  <c r="E190" i="1"/>
  <c r="E188" i="1"/>
  <c r="E187" i="1"/>
  <c r="E171" i="1"/>
  <c r="E170" i="1"/>
  <c r="E169" i="1"/>
  <c r="E168" i="1"/>
  <c r="E167" i="1"/>
  <c r="E184" i="1" l="1"/>
  <c r="E14" i="1"/>
  <c r="D90" i="1"/>
  <c r="E90" i="1" s="1"/>
  <c r="D89" i="1"/>
  <c r="E89" i="1" s="1"/>
  <c r="D84" i="1"/>
  <c r="E84" i="1" s="1"/>
  <c r="D83" i="1"/>
  <c r="E83" i="1" s="1"/>
  <c r="D78" i="1"/>
  <c r="E78" i="1" s="1"/>
  <c r="D77" i="1"/>
  <c r="E77" i="1" s="1"/>
  <c r="D72" i="1"/>
  <c r="E72" i="1" s="1"/>
  <c r="D71" i="1"/>
  <c r="E71" i="1" s="1"/>
  <c r="D66" i="1"/>
  <c r="E66" i="1" s="1"/>
  <c r="D65" i="1"/>
  <c r="E65" i="1" s="1"/>
  <c r="D60" i="1"/>
  <c r="E60" i="1" s="1"/>
  <c r="D59" i="1"/>
  <c r="E59" i="1" s="1"/>
  <c r="D54" i="1"/>
  <c r="E54" i="1" s="1"/>
  <c r="D53" i="1"/>
  <c r="E53" i="1" s="1"/>
  <c r="D225" i="1"/>
  <c r="E225" i="1" s="1"/>
  <c r="E15" i="1"/>
  <c r="E16" i="1"/>
  <c r="E19" i="1"/>
  <c r="E20" i="1"/>
  <c r="E21" i="1"/>
  <c r="E185" i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4" i="1"/>
  <c r="E204" i="1" s="1"/>
  <c r="D205" i="1"/>
  <c r="E205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5" i="1"/>
  <c r="E215" i="1" s="1"/>
  <c r="D216" i="1"/>
  <c r="E216" i="1" s="1"/>
  <c r="D219" i="1"/>
  <c r="E219" i="1" s="1"/>
  <c r="D223" i="1"/>
  <c r="E223" i="1" s="1"/>
  <c r="D224" i="1"/>
  <c r="E224" i="1" s="1"/>
  <c r="D226" i="1"/>
  <c r="E226" i="1" s="1"/>
  <c r="D228" i="1"/>
  <c r="E228" i="1" s="1"/>
  <c r="D235" i="1"/>
  <c r="E235" i="1" s="1"/>
  <c r="E237" i="1" l="1"/>
</calcChain>
</file>

<file path=xl/sharedStrings.xml><?xml version="1.0" encoding="utf-8"?>
<sst xmlns="http://schemas.openxmlformats.org/spreadsheetml/2006/main" count="184" uniqueCount="107">
  <si>
    <t>PŘEHLED O PRODEJI, DOVOZU A PŘIJETÍ podle § 25 odst. 6 zákona č. 121/2000 Sb.</t>
  </si>
  <si>
    <t xml:space="preserve">Počet ks </t>
  </si>
  <si>
    <t>Celková deklarovaná nebo prodejní cena bez DPH*</t>
  </si>
  <si>
    <t>VIDEO  PŘÍSTROJE</t>
  </si>
  <si>
    <t>* Cenou se rozumí první prodejní cena bez DPH u výrobců, cena deklarovaná při celním projednávání bez DPH u dovozců a cena bez DPH, kterou příjemce vykazuje nebo kterou by vykazoval pro statistické účely</t>
  </si>
  <si>
    <t>NENAHRANÉ  NOSIČE</t>
  </si>
  <si>
    <t>I. Nenahrané analogové nosiče zvukových záznamů</t>
  </si>
  <si>
    <t>Odměna podle vyhlášky</t>
  </si>
  <si>
    <t xml:space="preserve">a)   s délkou záznamu do 60 minut                            </t>
  </si>
  <si>
    <t>b)   s délkou záznamu nad 60 minut</t>
  </si>
  <si>
    <t xml:space="preserve">      </t>
  </si>
  <si>
    <t>II. Nenahrané analogové nosiče zvukově obrazových záznamů</t>
  </si>
  <si>
    <t>c)   s délkou záznamu do 180 minut</t>
  </si>
  <si>
    <t>d)   s délkou záznamu nad 180 minut</t>
  </si>
  <si>
    <t>III. Nenahrané optické nosiče</t>
  </si>
  <si>
    <t>e)   CD všech formátů bez možnosti přepisování</t>
  </si>
  <si>
    <t>f)    CD všech formátů s možnosti přepisování</t>
  </si>
  <si>
    <t>g)   DVD všech formátů a ostatní optické mosiče bez možnosti přepisování</t>
  </si>
  <si>
    <t>h)   DVD všech formátů a ostatní optické mosiče s možností přepisování</t>
  </si>
  <si>
    <t>i)    minidisky</t>
  </si>
  <si>
    <t xml:space="preserve">součet všech kapacit pamětí </t>
  </si>
  <si>
    <t>1GB</t>
  </si>
  <si>
    <t>2GB</t>
  </si>
  <si>
    <t>4GB</t>
  </si>
  <si>
    <t>8GB</t>
  </si>
  <si>
    <t>16GB</t>
  </si>
  <si>
    <t>32GB</t>
  </si>
  <si>
    <t>nad 60GB</t>
  </si>
  <si>
    <t>----</t>
  </si>
  <si>
    <t>V případě jiných kapacit pamětí uveďte níže v GB</t>
  </si>
  <si>
    <t>součet všech kapacit disků v GB</t>
  </si>
  <si>
    <t>160GB</t>
  </si>
  <si>
    <t>250GB</t>
  </si>
  <si>
    <t>320GB</t>
  </si>
  <si>
    <t>500GB</t>
  </si>
  <si>
    <t>640GB</t>
  </si>
  <si>
    <t>750GB</t>
  </si>
  <si>
    <t>V případě jiných kapacit disků uveďte níže v GB</t>
  </si>
  <si>
    <t>součet všech kapacit disků nad 1TB v GB</t>
  </si>
  <si>
    <t>1TB</t>
  </si>
  <si>
    <t>1,5TB</t>
  </si>
  <si>
    <t>2TB</t>
  </si>
  <si>
    <t>4TB</t>
  </si>
  <si>
    <t>8TB</t>
  </si>
  <si>
    <t>Vypracoval:</t>
  </si>
  <si>
    <t>Razítko</t>
  </si>
  <si>
    <t>Dne:</t>
  </si>
  <si>
    <t>Podpis</t>
  </si>
  <si>
    <t>Tablety:</t>
  </si>
  <si>
    <t>Smartphone:</t>
  </si>
  <si>
    <r>
      <t xml:space="preserve">c) </t>
    </r>
    <r>
      <rPr>
        <sz val="8"/>
        <color indexed="8"/>
        <rFont val="Times New Roman"/>
        <family val="1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Kombinace výše uvedených přístrojů </t>
    </r>
  </si>
  <si>
    <t>a)  Sestavené PC</t>
  </si>
  <si>
    <t>a)  Značka Samsung</t>
  </si>
  <si>
    <t>b)  Značka Apple</t>
  </si>
  <si>
    <t>c)  Značka Lenovo</t>
  </si>
  <si>
    <t>d)  Značka Asus</t>
  </si>
  <si>
    <t>e)  Značka Acer</t>
  </si>
  <si>
    <t xml:space="preserve">c)  Kombinace výše uvedených přístrojů </t>
  </si>
  <si>
    <t>součet všech kapacit pamětí v GB</t>
  </si>
  <si>
    <t>g)  Ostatní značky tabletů</t>
  </si>
  <si>
    <t>f)   Značka Dell</t>
  </si>
  <si>
    <t>64GB</t>
  </si>
  <si>
    <t>128GB a více</t>
  </si>
  <si>
    <t>8GB a méně</t>
  </si>
  <si>
    <t xml:space="preserve">8GB a méně </t>
  </si>
  <si>
    <t>IV. Paměťová média nezabudovatelná a zabudovaná nebo zabudovatelná do přístroje, pokud nejsou zpoplatněna jako přístroje</t>
  </si>
  <si>
    <r>
      <t>AUDIO PŘÍSTROJE</t>
    </r>
    <r>
      <rPr>
        <sz val="14"/>
        <color rgb="FF0070C0"/>
        <rFont val="Arial"/>
        <family val="2"/>
        <charset val="238"/>
      </rPr>
      <t xml:space="preserve"> </t>
    </r>
  </si>
  <si>
    <t>Odměna pro INTERGRAM v Kč</t>
  </si>
  <si>
    <t>Odměna pro INTERGRAM celkem (bez DPH):</t>
  </si>
  <si>
    <r>
      <rPr>
        <b/>
        <sz val="8"/>
        <rFont val="Arial"/>
        <family val="2"/>
        <charset val="238"/>
      </rPr>
      <t>OBDOBÍ</t>
    </r>
    <r>
      <rPr>
        <sz val="8"/>
        <rFont val="Arial"/>
        <family val="2"/>
        <charset val="238"/>
      </rPr>
      <t xml:space="preserve"> :</t>
    </r>
  </si>
  <si>
    <r>
      <rPr>
        <b/>
        <sz val="8"/>
        <rFont val="Arial"/>
        <family val="2"/>
        <charset val="238"/>
      </rPr>
      <t>FIRMA</t>
    </r>
    <r>
      <rPr>
        <sz val="8"/>
        <rFont val="Arial"/>
        <family val="2"/>
        <charset val="238"/>
      </rPr>
      <t xml:space="preserve"> :</t>
    </r>
  </si>
  <si>
    <r>
      <t>Výčet ostatních značek:</t>
    </r>
    <r>
      <rPr>
        <sz val="8"/>
        <color indexed="8"/>
        <rFont val="Arial"/>
        <family val="2"/>
        <charset val="238"/>
      </rPr>
      <t xml:space="preserve"> </t>
    </r>
  </si>
  <si>
    <t xml:space="preserve">Výčet ostatních značek: </t>
  </si>
  <si>
    <t xml:space="preserve">Výčet značek: </t>
  </si>
  <si>
    <t>Výše uvedené údaje rozhodné pro výpočet odměn v souladu s ustanovením § 25 zákona č. 121/2000 Sb. ve znění pozdějších předpisů jsou pravdivé a zcela úplné. Tyto údaje jsou podloženy prvotními a originálními doklady, které jsou k dispozici pro možnou kontrolu ze strany společnosti INTERGRAM, kolektivního správce ve smyslu autorského zákona. Uvedení nepravdivých a neúplných údajů zakládá případné občansko právní či trestně právní důsledky.</t>
  </si>
  <si>
    <r>
      <rPr>
        <b/>
        <sz val="8"/>
        <rFont val="Arial"/>
        <family val="2"/>
        <charset val="238"/>
      </rPr>
      <t>VARIABILNÍ SYMBOL</t>
    </r>
    <r>
      <rPr>
        <sz val="8"/>
        <rFont val="Arial"/>
        <family val="2"/>
        <charset val="238"/>
      </rPr>
      <t xml:space="preserve"> :</t>
    </r>
  </si>
  <si>
    <t>V. Pevné disky nezabudovatelné do osobního počítače (externí harddisky, SSD disky) do 1TB</t>
  </si>
  <si>
    <t>a)  Značka Apple</t>
  </si>
  <si>
    <t>NOTEBOOKY (včetně ntb s odpojitelnou klávesnicí, tzv. 2 v 1)</t>
  </si>
  <si>
    <t>STOLNÍ POČÍTAČE A KOMPONENTY K POČÍTAČŮM</t>
  </si>
  <si>
    <t>b)  Značka Asus</t>
  </si>
  <si>
    <t>c)  Značka HP</t>
  </si>
  <si>
    <t>d)  Značka Dell</t>
  </si>
  <si>
    <t>e)  Značka Lenovo</t>
  </si>
  <si>
    <t>f)   Značka Acer</t>
  </si>
  <si>
    <t>g)  Značka Umax</t>
  </si>
  <si>
    <t>b)  CD zapisovačky nezabudovatelné a zabudovatelné nebo zabudované   (externí a interní CD zapisovačky)</t>
  </si>
  <si>
    <r>
      <t>c</t>
    </r>
    <r>
      <rPr>
        <sz val="8"/>
        <color indexed="8"/>
        <rFont val="Times New Roman"/>
        <family val="1"/>
        <charset val="238"/>
      </rPr>
      <t xml:space="preserve">)  </t>
    </r>
    <r>
      <rPr>
        <sz val="8"/>
        <color indexed="8"/>
        <rFont val="Arial"/>
        <family val="2"/>
        <charset val="238"/>
      </rPr>
      <t>DVD a BD zapisovačky nezabudovatelné a zabudovatelné nebo zabudované (externí a interní DVD a BD zapisovačky)</t>
    </r>
  </si>
  <si>
    <r>
      <t>e)</t>
    </r>
    <r>
      <rPr>
        <sz val="8"/>
        <rFont val="Times New Roman"/>
        <family val="1"/>
        <charset val="238"/>
      </rPr>
      <t xml:space="preserve">  </t>
    </r>
    <r>
      <rPr>
        <sz val="8"/>
        <rFont val="Arial"/>
        <family val="2"/>
        <charset val="238"/>
      </rPr>
      <t>Pevné disky zabudované nebo zabudovatelné do osobního počítače  (interní harddisky, SSD disky)</t>
    </r>
  </si>
  <si>
    <r>
      <t>d)</t>
    </r>
    <r>
      <rPr>
        <sz val="8"/>
        <color indexed="8"/>
        <rFont val="Times New Roman"/>
        <family val="1"/>
        <charset val="238"/>
      </rPr>
      <t>  Z</t>
    </r>
    <r>
      <rPr>
        <sz val="8"/>
        <color indexed="8"/>
        <rFont val="Arial"/>
        <family val="2"/>
        <charset val="238"/>
      </rPr>
      <t>apisovačky paměťových karet</t>
    </r>
  </si>
  <si>
    <t>II.   Rozhlasové přijímače umožňující zhotovení záznamu vysílání</t>
  </si>
  <si>
    <t>I.    Přístroje k zhotovování rozmnoženin zvukového záznamu</t>
  </si>
  <si>
    <r>
      <t>I.</t>
    </r>
    <r>
      <rPr>
        <b/>
        <sz val="8"/>
        <color indexed="8"/>
        <rFont val="Times New Roman"/>
        <family val="1"/>
        <charset val="238"/>
      </rPr>
      <t xml:space="preserve">    </t>
    </r>
    <r>
      <rPr>
        <b/>
        <sz val="8"/>
        <color indexed="8"/>
        <rFont val="Arial"/>
        <family val="2"/>
        <charset val="238"/>
      </rPr>
      <t xml:space="preserve">Přístroje k zhotovování rozmnoženiny zvukově obrazového záznamu      </t>
    </r>
  </si>
  <si>
    <t>a)  Přístroje k zhotovování rozmnoženin na zabudovaný pevný disk
      (MP3 přehrávače, kapesní rekordéry atd.)</t>
  </si>
  <si>
    <r>
      <t xml:space="preserve">b) </t>
    </r>
    <r>
      <rPr>
        <sz val="8"/>
        <color indexed="8"/>
        <rFont val="Times New Roman"/>
        <family val="1"/>
        <charset val="238"/>
      </rPr>
      <t> </t>
    </r>
    <r>
      <rPr>
        <sz val="8"/>
        <color indexed="8"/>
        <rFont val="Arial"/>
        <family val="2"/>
        <charset val="238"/>
      </rPr>
      <t>Přístroje k zhotovování rozmnoženin na externí nosič
      (například paměťovou kartu, optický nosič atd.)</t>
    </r>
  </si>
  <si>
    <t>a)  Přístroje k zhotovování rozmnoženin na zabudovaný pevný disk
      (MP3 přehrávače s rádiem)</t>
  </si>
  <si>
    <t>h)  Ostatní značky notebooků</t>
  </si>
  <si>
    <t>PLATNÝ OD 1. 7. 2020</t>
  </si>
  <si>
    <t>Beru/eme na vědomí, že osobní údaje poskytnuté v tomto přehledu bude INTERGRAM zpracovávat výhradně pro účely plnění povinností vyplývající z platných právních předpisů nebo za účelem ochrany jeho oprávněných zájmů, a to po dobu nezbytně nutnou. INTERGRAM tyto osobní údaje bude chránit proti možnému zneužití, či neoprávněnému přístupu k nim. Podrobné informace v souvislosti se zpracováním osobních údajů jsou uvedeny na stránkách www.INTERGRAM.cz.</t>
  </si>
  <si>
    <t>Od 2. pololetí 2020 vybírá pro INTERGRAM odměny ze smartwatch kolektivní správce OSA.</t>
  </si>
  <si>
    <t>Od 2. pololetí 2020 vybírá pro INTERGRAM odměny z televizních přijímačů kolektivní správce OSA.</t>
  </si>
  <si>
    <t>Od 2. pololetí 2017 vybírá pro INTERGRAM odměny ze smartphonů kolektivní správce OSA.</t>
  </si>
  <si>
    <r>
      <rPr>
        <b/>
        <sz val="10"/>
        <color indexed="8"/>
        <rFont val="Arial"/>
        <family val="2"/>
        <charset val="238"/>
      </rPr>
      <t xml:space="preserve">Ostatní přístroje k zhotovování rozmnoženin
</t>
    </r>
    <r>
      <rPr>
        <b/>
        <sz val="7.5"/>
        <color rgb="FF000000"/>
        <rFont val="Arial"/>
        <family val="2"/>
        <charset val="238"/>
      </rPr>
      <t>(DVD, BD rekordéry, set-top boxy, multimediální centra, herní konzole atd.)</t>
    </r>
  </si>
  <si>
    <t>III.  Smartwatch</t>
  </si>
  <si>
    <t>II.  Televizní přijímače umožňující zhotovení záznamu vysílání</t>
  </si>
  <si>
    <r>
      <rPr>
        <b/>
        <sz val="8"/>
        <rFont val="Arial"/>
        <family val="2"/>
        <charset val="238"/>
      </rPr>
      <t>ZEMĚ</t>
    </r>
    <r>
      <rPr>
        <sz val="8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(z níž bylo dovezeno či přijato ve smyslu § 25
 odst. 2 zák. č. 121/2000 Sb.) </t>
    </r>
    <r>
      <rPr>
        <sz val="8"/>
        <rFont val="Arial"/>
        <family val="2"/>
        <charset val="238"/>
      </rPr>
      <t>:</t>
    </r>
  </si>
  <si>
    <t>VI. Pevné disky nezabudovatelné do osobního počítače (externí harddisky, SSD disky) nad 1TB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</si>
</sst>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K_č_-;\-* #,##0\ _K_č_-;_-* &quot;-&quot;\ _K_č_-;_-@_-"/>
    <numFmt numFmtId="165" formatCode="_-* #,##0\ _K_č_-;\-* #,##0\ _K_č_-;_-* &quot;- &quot;_K_č_-;_-@_-"/>
    <numFmt numFmtId="166" formatCode="#,##0.00&quot; Kč&quot;;[Red]\-#,##0.00&quot; Kč&quot;"/>
    <numFmt numFmtId="167" formatCode="_-* #,##0&quot; Kč&quot;_-;\-* #,##0&quot; Kč&quot;_-;_-* &quot;- Kč&quot;_-;_-@_-"/>
  </numFmts>
  <fonts count="23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indexed="40"/>
      <name val="Arial"/>
      <family val="2"/>
      <charset val="238"/>
    </font>
    <font>
      <sz val="8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i/>
      <sz val="8"/>
      <color indexed="8"/>
      <name val="Arial"/>
      <family val="2"/>
      <charset val="238"/>
    </font>
    <font>
      <sz val="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4"/>
      <color rgb="FF0070C0"/>
      <name val="Arial"/>
      <family val="2"/>
      <charset val="238"/>
    </font>
    <font>
      <i/>
      <u/>
      <sz val="11"/>
      <color rgb="FF0070C0"/>
      <name val="Arial"/>
      <family val="2"/>
      <charset val="238"/>
    </font>
    <font>
      <sz val="7.5"/>
      <name val="Arial"/>
      <family val="2"/>
      <charset val="238"/>
    </font>
    <font>
      <sz val="8"/>
      <name val="Times New Roman"/>
      <family val="1"/>
      <charset val="238"/>
    </font>
    <font>
      <i/>
      <sz val="8"/>
      <name val="Arial"/>
      <family val="2"/>
      <charset val="238"/>
    </font>
    <font>
      <i/>
      <u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24"/>
      <name val="Arial"/>
      <family val="2"/>
      <charset val="238"/>
    </font>
    <font>
      <sz val="22"/>
      <name val="Arial"/>
      <family val="2"/>
      <charset val="238"/>
    </font>
    <font>
      <b/>
      <sz val="7.5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40"/>
      </right>
      <top style="medium">
        <color rgb="FF0070C0"/>
      </top>
      <bottom style="thin">
        <color indexed="40"/>
      </bottom>
      <diagonal/>
    </border>
    <border>
      <left style="thin">
        <color indexed="40"/>
      </left>
      <right style="medium">
        <color rgb="FF0070C0"/>
      </right>
      <top style="medium">
        <color rgb="FF0070C0"/>
      </top>
      <bottom style="thin">
        <color indexed="40"/>
      </bottom>
      <diagonal/>
    </border>
    <border>
      <left style="medium">
        <color rgb="FF0070C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medium">
        <color rgb="FF0070C0"/>
      </right>
      <top style="thin">
        <color indexed="40"/>
      </top>
      <bottom style="thin">
        <color indexed="40"/>
      </bottom>
      <diagonal/>
    </border>
    <border>
      <left style="medium">
        <color rgb="FF0070C0"/>
      </left>
      <right style="thin">
        <color indexed="40"/>
      </right>
      <top style="thin">
        <color indexed="40"/>
      </top>
      <bottom style="medium">
        <color rgb="FF0070C0"/>
      </bottom>
      <diagonal/>
    </border>
    <border>
      <left style="thin">
        <color indexed="40"/>
      </left>
      <right style="medium">
        <color rgb="FF0070C0"/>
      </right>
      <top style="thin">
        <color indexed="4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indexed="40"/>
      </right>
      <top style="medium">
        <color rgb="FF0070C0"/>
      </top>
      <bottom/>
      <diagonal/>
    </border>
    <border>
      <left/>
      <right style="thin">
        <color indexed="8"/>
      </right>
      <top style="medium">
        <color rgb="FF0070C0"/>
      </top>
      <bottom/>
      <diagonal/>
    </border>
    <border>
      <left style="medium">
        <color rgb="FF0070C0"/>
      </left>
      <right style="thin">
        <color indexed="4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8"/>
      </left>
      <right style="medium">
        <color rgb="FF0070C0"/>
      </right>
      <top style="thin">
        <color indexed="8"/>
      </top>
      <bottom style="thin">
        <color indexed="8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8"/>
      </right>
      <top style="medium">
        <color rgb="FF0070C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CCFF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8"/>
      </left>
      <right style="thin">
        <color indexed="8"/>
      </right>
      <top/>
      <bottom style="medium">
        <color rgb="FF0070C0"/>
      </bottom>
      <diagonal/>
    </border>
    <border>
      <left style="thin">
        <color rgb="FF00CCFF"/>
      </left>
      <right/>
      <top style="medium">
        <color rgb="FF0070C0"/>
      </top>
      <bottom/>
      <diagonal/>
    </border>
    <border>
      <left style="thin">
        <color indexed="8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40"/>
      </right>
      <top/>
      <bottom style="medium">
        <color rgb="FF0070C0"/>
      </bottom>
      <diagonal/>
    </border>
    <border>
      <left style="thin">
        <color rgb="FF00CCFF"/>
      </left>
      <right/>
      <top/>
      <bottom style="medium">
        <color rgb="FF0070C0"/>
      </bottom>
      <diagonal/>
    </border>
    <border>
      <left style="medium">
        <color rgb="FF0070C0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rgb="FF0070C0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rgb="FF0070C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rgb="FF0070C0"/>
      </right>
      <top style="thin">
        <color indexed="64"/>
      </top>
      <bottom/>
      <diagonal/>
    </border>
    <border>
      <left style="medium">
        <color rgb="FF0070C0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rgb="FF0070C0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70C0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rgb="FF0070C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1">
    <xf numFmtId="0" fontId="0" fillId="0" borderId="0" xfId="0"/>
    <xf numFmtId="165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1" xfId="0" applyNumberFormat="1" applyFont="1" applyFill="1" applyBorder="1" applyAlignment="1" applyProtection="1">
      <alignment horizontal="center"/>
      <protection hidden="1"/>
    </xf>
    <xf numFmtId="164" fontId="1" fillId="0" borderId="6" xfId="0" applyNumberFormat="1" applyFont="1" applyBorder="1" applyAlignment="1" applyProtection="1">
      <alignment horizontal="center" vertical="center" wrapText="1"/>
      <protection hidden="1"/>
    </xf>
    <xf numFmtId="165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1" fontId="4" fillId="0" borderId="25" xfId="0" applyNumberFormat="1" applyFont="1" applyFill="1" applyBorder="1" applyAlignment="1" applyProtection="1">
      <alignment horizontal="center" vertical="center"/>
      <protection locked="0"/>
    </xf>
    <xf numFmtId="1" fontId="4" fillId="0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30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35" xfId="0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3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32" xfId="0" applyFont="1" applyFill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8" fillId="0" borderId="25" xfId="0" applyFont="1" applyFill="1" applyBorder="1" applyAlignment="1" applyProtection="1">
      <alignment horizontal="left" indent="1"/>
      <protection locked="0"/>
    </xf>
    <xf numFmtId="0" fontId="8" fillId="0" borderId="18" xfId="0" applyFont="1" applyFill="1" applyBorder="1" applyAlignment="1" applyProtection="1">
      <alignment horizontal="left" indent="1"/>
      <protection locked="0"/>
    </xf>
    <xf numFmtId="0" fontId="1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Protection="1"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Protection="1">
      <protection hidden="1"/>
    </xf>
    <xf numFmtId="0" fontId="3" fillId="0" borderId="2" xfId="0" applyFont="1" applyFill="1" applyBorder="1" applyProtection="1">
      <protection hidden="1"/>
    </xf>
    <xf numFmtId="0" fontId="1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left" indent="3"/>
      <protection hidden="1"/>
    </xf>
    <xf numFmtId="166" fontId="4" fillId="0" borderId="1" xfId="0" applyNumberFormat="1" applyFont="1" applyFill="1" applyBorder="1" applyAlignment="1" applyProtection="1">
      <alignment horizontal="center"/>
      <protection hidden="1"/>
    </xf>
    <xf numFmtId="0" fontId="4" fillId="2" borderId="39" xfId="0" applyFont="1" applyFill="1" applyBorder="1" applyAlignment="1" applyProtection="1">
      <alignment horizontal="center" vertical="center" wrapText="1"/>
      <protection hidden="1"/>
    </xf>
    <xf numFmtId="166" fontId="4" fillId="0" borderId="1" xfId="0" applyNumberFormat="1" applyFont="1" applyFill="1" applyBorder="1" applyAlignment="1" applyProtection="1">
      <alignment horizontal="center" vertical="center"/>
      <protection hidden="1"/>
    </xf>
    <xf numFmtId="166" fontId="4" fillId="0" borderId="3" xfId="0" applyNumberFormat="1" applyFont="1" applyFill="1" applyBorder="1" applyAlignment="1" applyProtection="1">
      <alignment horizontal="center" vertical="center"/>
      <protection hidden="1"/>
    </xf>
    <xf numFmtId="3" fontId="4" fillId="0" borderId="4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left" indent="1"/>
      <protection hidden="1"/>
    </xf>
    <xf numFmtId="166" fontId="4" fillId="0" borderId="0" xfId="0" applyNumberFormat="1" applyFont="1" applyFill="1" applyBorder="1" applyAlignment="1" applyProtection="1">
      <alignment horizontal="center"/>
      <protection hidden="1"/>
    </xf>
    <xf numFmtId="9" fontId="4" fillId="0" borderId="0" xfId="0" applyNumberFormat="1" applyFont="1" applyFill="1" applyBorder="1" applyAlignment="1" applyProtection="1">
      <alignment horizontal="center"/>
      <protection hidden="1"/>
    </xf>
    <xf numFmtId="0" fontId="1" fillId="0" borderId="42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Protection="1">
      <protection hidden="1"/>
    </xf>
    <xf numFmtId="0" fontId="1" fillId="0" borderId="39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right"/>
      <protection hidden="1"/>
    </xf>
    <xf numFmtId="166" fontId="1" fillId="0" borderId="0" xfId="0" applyNumberFormat="1" applyFont="1" applyFill="1" applyBorder="1" applyAlignment="1" applyProtection="1">
      <alignment horizontal="right"/>
      <protection hidden="1"/>
    </xf>
    <xf numFmtId="166" fontId="4" fillId="0" borderId="0" xfId="0" applyNumberFormat="1" applyFont="1" applyFill="1" applyBorder="1" applyAlignment="1" applyProtection="1">
      <alignment horizontal="right"/>
      <protection hidden="1"/>
    </xf>
    <xf numFmtId="0" fontId="8" fillId="0" borderId="50" xfId="0" applyFont="1" applyFill="1" applyBorder="1" applyAlignment="1" applyProtection="1">
      <alignment vertical="center"/>
      <protection hidden="1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/>
    <xf numFmtId="0" fontId="17" fillId="0" borderId="0" xfId="0" applyFont="1" applyFill="1" applyBorder="1" applyAlignment="1" applyProtection="1">
      <alignment horizontal="center" vertical="center"/>
      <protection hidden="1"/>
    </xf>
    <xf numFmtId="167" fontId="5" fillId="0" borderId="5" xfId="0" applyNumberFormat="1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3" fontId="4" fillId="0" borderId="31" xfId="0" applyNumberFormat="1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Fill="1" applyBorder="1" applyAlignment="1" applyProtection="1">
      <alignment horizontal="center" vertical="center"/>
      <protection hidden="1"/>
    </xf>
    <xf numFmtId="3" fontId="4" fillId="0" borderId="47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Fill="1" applyBorder="1" applyAlignment="1" applyProtection="1">
      <alignment horizontal="center" vertical="center"/>
      <protection hidden="1"/>
    </xf>
    <xf numFmtId="3" fontId="4" fillId="0" borderId="9" xfId="0" applyNumberFormat="1" applyFont="1" applyFill="1" applyBorder="1" applyAlignment="1" applyProtection="1">
      <alignment horizontal="center" vertical="center"/>
      <protection hidden="1"/>
    </xf>
    <xf numFmtId="3" fontId="4" fillId="0" borderId="1" xfId="0" applyNumberFormat="1" applyFont="1" applyFill="1" applyBorder="1" applyAlignment="1" applyProtection="1">
      <alignment horizontal="center" vertical="center"/>
      <protection hidden="1"/>
    </xf>
    <xf numFmtId="3" fontId="4" fillId="0" borderId="36" xfId="0" applyNumberFormat="1" applyFont="1" applyFill="1" applyBorder="1" applyAlignment="1" applyProtection="1">
      <alignment horizontal="center" vertical="center"/>
      <protection hidden="1"/>
    </xf>
    <xf numFmtId="3" fontId="4" fillId="0" borderId="49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Protection="1">
      <protection hidden="1"/>
    </xf>
    <xf numFmtId="0" fontId="4" fillId="2" borderId="57" xfId="0" applyFont="1" applyFill="1" applyBorder="1" applyAlignment="1" applyProtection="1">
      <alignment horizontal="center" vertical="center" wrapText="1"/>
      <protection hidden="1"/>
    </xf>
    <xf numFmtId="165" fontId="4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60" xfId="0" applyFont="1" applyFill="1" applyBorder="1" applyAlignment="1" applyProtection="1">
      <alignment vertical="center"/>
      <protection hidden="1"/>
    </xf>
    <xf numFmtId="49" fontId="4" fillId="0" borderId="59" xfId="0" applyNumberFormat="1" applyFont="1" applyFill="1" applyBorder="1" applyAlignment="1" applyProtection="1">
      <alignment vertical="center"/>
      <protection hidden="1"/>
    </xf>
    <xf numFmtId="49" fontId="4" fillId="0" borderId="61" xfId="0" applyNumberFormat="1" applyFont="1" applyFill="1" applyBorder="1" applyAlignment="1" applyProtection="1">
      <alignment vertical="center"/>
      <protection hidden="1"/>
    </xf>
    <xf numFmtId="0" fontId="8" fillId="0" borderId="62" xfId="0" applyFont="1" applyFill="1" applyBorder="1" applyAlignment="1" applyProtection="1">
      <alignment vertical="center"/>
      <protection hidden="1"/>
    </xf>
    <xf numFmtId="49" fontId="4" fillId="0" borderId="63" xfId="0" applyNumberFormat="1" applyFont="1" applyFill="1" applyBorder="1" applyAlignment="1" applyProtection="1">
      <alignment vertical="center"/>
      <protection hidden="1"/>
    </xf>
    <xf numFmtId="49" fontId="4" fillId="0" borderId="64" xfId="0" applyNumberFormat="1" applyFont="1" applyFill="1" applyBorder="1" applyAlignment="1" applyProtection="1">
      <alignment vertical="center"/>
      <protection hidden="1"/>
    </xf>
    <xf numFmtId="0" fontId="4" fillId="0" borderId="12" xfId="0" applyFont="1" applyFill="1" applyBorder="1" applyAlignment="1" applyProtection="1">
      <alignment vertical="center"/>
    </xf>
    <xf numFmtId="166" fontId="4" fillId="0" borderId="4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49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58" xfId="0" applyNumberFormat="1" applyFont="1" applyFill="1" applyBorder="1" applyAlignment="1" applyProtection="1">
      <alignment horizontal="center" vertical="center"/>
      <protection locked="0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hidden="1"/>
    </xf>
    <xf numFmtId="0" fontId="4" fillId="0" borderId="37" xfId="0" applyFont="1" applyFill="1" applyBorder="1" applyAlignment="1" applyProtection="1">
      <alignment horizontal="left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hidden="1"/>
    </xf>
    <xf numFmtId="1" fontId="1" fillId="0" borderId="27" xfId="0" applyNumberFormat="1" applyFont="1" applyFill="1" applyBorder="1" applyAlignment="1" applyProtection="1">
      <alignment horizontal="center"/>
      <protection locked="0"/>
    </xf>
    <xf numFmtId="1" fontId="1" fillId="0" borderId="43" xfId="0" applyNumberFormat="1" applyFont="1" applyFill="1" applyBorder="1" applyAlignment="1" applyProtection="1">
      <alignment horizontal="center"/>
      <protection locked="0"/>
    </xf>
    <xf numFmtId="1" fontId="1" fillId="0" borderId="29" xfId="0" applyNumberFormat="1" applyFont="1" applyFill="1" applyBorder="1" applyAlignment="1" applyProtection="1">
      <alignment horizontal="center"/>
      <protection locked="0"/>
    </xf>
    <xf numFmtId="1" fontId="1" fillId="0" borderId="41" xfId="0" applyNumberFormat="1" applyFont="1" applyFill="1" applyBorder="1" applyAlignment="1" applyProtection="1">
      <alignment horizontal="center"/>
      <protection locked="0"/>
    </xf>
    <xf numFmtId="0" fontId="11" fillId="0" borderId="52" xfId="0" applyFont="1" applyFill="1" applyBorder="1" applyAlignment="1" applyProtection="1">
      <alignment horizontal="left" vertical="center" indent="5"/>
      <protection hidden="1"/>
    </xf>
    <xf numFmtId="0" fontId="11" fillId="0" borderId="2" xfId="0" applyFont="1" applyFill="1" applyBorder="1" applyAlignment="1" applyProtection="1">
      <alignment horizontal="left" vertical="center" indent="5"/>
      <protection hidden="1"/>
    </xf>
    <xf numFmtId="0" fontId="11" fillId="0" borderId="0" xfId="0" applyFont="1" applyFill="1" applyBorder="1" applyAlignment="1" applyProtection="1">
      <alignment horizontal="left" vertical="center" indent="5"/>
      <protection hidden="1"/>
    </xf>
    <xf numFmtId="0" fontId="4" fillId="0" borderId="2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4" fillId="0" borderId="11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left" vertical="top" wrapText="1"/>
      <protection hidden="1"/>
    </xf>
    <xf numFmtId="0" fontId="1" fillId="3" borderId="34" xfId="0" applyFont="1" applyFill="1" applyBorder="1" applyAlignment="1" applyProtection="1">
      <alignment horizontal="right" vertical="center" wrapText="1"/>
      <protection hidden="1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0" fontId="4" fillId="3" borderId="35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Fill="1" applyBorder="1" applyAlignment="1" applyProtection="1">
      <alignment horizontal="left" indent="5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left" vertical="center" wrapText="1"/>
      <protection hidden="1"/>
    </xf>
    <xf numFmtId="0" fontId="1" fillId="0" borderId="11" xfId="0" applyFont="1" applyFill="1" applyBorder="1" applyAlignment="1" applyProtection="1">
      <alignment horizontal="left"/>
      <protection hidden="1"/>
    </xf>
    <xf numFmtId="0" fontId="10" fillId="2" borderId="11" xfId="0" applyFont="1" applyFill="1" applyBorder="1" applyAlignment="1" applyProtection="1">
      <alignment horizontal="left" vertical="center"/>
      <protection hidden="1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6" fillId="0" borderId="4" xfId="0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/>
      <protection hidden="1"/>
    </xf>
    <xf numFmtId="0" fontId="1" fillId="0" borderId="7" xfId="0" applyFont="1" applyFill="1" applyBorder="1" applyAlignment="1" applyProtection="1">
      <alignment horizontal="left" vertical="center"/>
      <protection hidden="1"/>
    </xf>
    <xf numFmtId="0" fontId="1" fillId="0" borderId="3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 wrapText="1"/>
      <protection hidden="1"/>
    </xf>
    <xf numFmtId="0" fontId="6" fillId="0" borderId="4" xfId="0" applyFont="1" applyFill="1" applyBorder="1" applyAlignment="1" applyProtection="1">
      <alignment horizontal="left" vertical="center" wrapText="1"/>
      <protection hidden="1"/>
    </xf>
    <xf numFmtId="0" fontId="18" fillId="0" borderId="2" xfId="0" applyFont="1" applyFill="1" applyBorder="1" applyAlignment="1" applyProtection="1">
      <alignment horizontal="left" vertical="center"/>
      <protection hidden="1"/>
    </xf>
    <xf numFmtId="0" fontId="18" fillId="0" borderId="11" xfId="0" applyFont="1" applyFill="1" applyBorder="1" applyAlignment="1" applyProtection="1">
      <alignment horizontal="left" vertical="center"/>
      <protection hidden="1"/>
    </xf>
    <xf numFmtId="0" fontId="18" fillId="0" borderId="4" xfId="0" applyFont="1" applyFill="1" applyBorder="1" applyAlignment="1" applyProtection="1">
      <alignment horizontal="left" vertical="center"/>
      <protection hidden="1"/>
    </xf>
    <xf numFmtId="0" fontId="18" fillId="0" borderId="1" xfId="0" applyFont="1" applyFill="1" applyBorder="1" applyAlignment="1" applyProtection="1">
      <alignment horizontal="left" vertical="center"/>
      <protection hidden="1"/>
    </xf>
    <xf numFmtId="0" fontId="1" fillId="0" borderId="33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left"/>
      <protection hidden="1"/>
    </xf>
    <xf numFmtId="0" fontId="1" fillId="0" borderId="11" xfId="0" applyFont="1" applyFill="1" applyBorder="1" applyAlignment="1" applyProtection="1">
      <alignment horizontal="center"/>
      <protection hidden="1"/>
    </xf>
    <xf numFmtId="0" fontId="1" fillId="0" borderId="10" xfId="0" applyFont="1" applyFill="1" applyBorder="1" applyAlignment="1" applyProtection="1">
      <alignment horizontal="center"/>
      <protection hidden="1"/>
    </xf>
    <xf numFmtId="0" fontId="5" fillId="0" borderId="10" xfId="0" applyFont="1" applyFill="1" applyBorder="1" applyAlignment="1" applyProtection="1">
      <alignment horizontal="center"/>
      <protection hidden="1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49" fontId="4" fillId="0" borderId="21" xfId="0" applyNumberFormat="1" applyFont="1" applyFill="1" applyBorder="1" applyAlignment="1" applyProtection="1">
      <alignment horizontal="center" vertical="center"/>
      <protection locked="0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21" fillId="4" borderId="53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54" xfId="0" applyFont="1" applyFill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4" borderId="5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48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left" vertical="center"/>
      <protection hidden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/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1" fontId="1" fillId="0" borderId="44" xfId="0" applyNumberFormat="1" applyFont="1" applyFill="1" applyBorder="1" applyAlignment="1" applyProtection="1">
      <alignment horizontal="center"/>
      <protection locked="0"/>
    </xf>
    <xf numFmtId="0" fontId="1" fillId="0" borderId="67" xfId="0" applyFont="1" applyFill="1" applyBorder="1" applyAlignment="1" applyProtection="1">
      <alignment horizontal="left"/>
      <protection hidden="1"/>
    </xf>
    <xf numFmtId="0" fontId="1" fillId="0" borderId="65" xfId="0" applyFont="1" applyFill="1" applyBorder="1" applyAlignment="1" applyProtection="1">
      <alignment horizontal="left"/>
      <protection hidden="1"/>
    </xf>
    <xf numFmtId="0" fontId="6" fillId="2" borderId="66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left" wrapText="1"/>
      <protection hidden="1"/>
    </xf>
    <xf numFmtId="0" fontId="1" fillId="0" borderId="15" xfId="0" applyFont="1" applyFill="1" applyBorder="1" applyAlignment="1" applyProtection="1">
      <alignment horizontal="left" vertical="center"/>
      <protection hidden="1"/>
    </xf>
    <xf numFmtId="0" fontId="1" fillId="0" borderId="37" xfId="0" applyFont="1" applyFill="1" applyBorder="1" applyAlignment="1" applyProtection="1">
      <alignment horizontal="left" vertical="center"/>
      <protection hidden="1"/>
    </xf>
    <xf numFmtId="0" fontId="4" fillId="0" borderId="51" xfId="0" applyFont="1" applyFill="1" applyBorder="1" applyAlignment="1" applyProtection="1">
      <alignment horizontal="left" vertical="center"/>
      <protection hidden="1"/>
    </xf>
    <xf numFmtId="3" fontId="1" fillId="0" borderId="31" xfId="0" applyNumberFormat="1" applyFont="1" applyFill="1" applyBorder="1" applyAlignment="1" applyProtection="1">
      <alignment horizontal="center"/>
      <protection locked="0"/>
    </xf>
    <xf numFmtId="3" fontId="1" fillId="0" borderId="44" xfId="0" applyNumberFormat="1" applyFont="1" applyFill="1" applyBorder="1" applyAlignment="1" applyProtection="1">
      <alignment horizontal="center"/>
      <protection locked="0"/>
    </xf>
    <xf numFmtId="3" fontId="1" fillId="0" borderId="45" xfId="0" applyNumberFormat="1" applyFont="1" applyFill="1" applyBorder="1" applyAlignment="1" applyProtection="1">
      <alignment horizontal="center"/>
      <protection locked="0"/>
    </xf>
    <xf numFmtId="3" fontId="1" fillId="0" borderId="46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BFBFB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268431</xdr:colOff>
      <xdr:row>5</xdr:row>
      <xdr:rowOff>39740</xdr:rowOff>
    </xdr:from>
    <xdr:to>
      <xdr:col>4</xdr:col>
      <xdr:colOff>484909</xdr:colOff>
      <xdr:row>6</xdr:row>
      <xdr:rowOff>192785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576B5D-E1B8-40A2-9E63-5BAFA23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5522" y="931626"/>
          <a:ext cx="1827069" cy="3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46"/>
  <sheetViews>
    <sheetView showGridLines="0" tabSelected="1" view="pageBreakPreview" topLeftCell="A193" zoomScale="95" zoomScaleNormal="95" zoomScaleSheetLayoutView="95" workbookViewId="0">
      <selection activeCell="A221" sqref="A221:B221"/>
    </sheetView>
  </sheetViews>
  <sheetFormatPr defaultRowHeight="11.25" x14ac:dyDescent="0.2"/>
  <cols>
    <col min="1" max="1" width="22.7109375" style="23" customWidth="1"/>
    <col min="2" max="2" width="32.28515625" style="23" customWidth="1"/>
    <col min="3" max="3" width="8" style="26" customWidth="1"/>
    <col min="4" max="4" width="24.140625" style="26" customWidth="1"/>
    <col min="5" max="5" width="15" style="23" customWidth="1"/>
    <col min="6" max="6" width="13.42578125" style="23" customWidth="1"/>
    <col min="7" max="16384" width="9.140625" style="23"/>
  </cols>
  <sheetData>
    <row r="2" spans="1:6" ht="15.75" customHeight="1" x14ac:dyDescent="0.25">
      <c r="A2" s="105" t="s">
        <v>0</v>
      </c>
      <c r="B2" s="105"/>
      <c r="C2" s="105"/>
      <c r="D2" s="105"/>
      <c r="E2" s="105"/>
    </row>
    <row r="3" spans="1:6" ht="15.75" x14ac:dyDescent="0.25">
      <c r="B3" s="61" t="s">
        <v>97</v>
      </c>
      <c r="C3" s="24"/>
      <c r="D3" s="24"/>
      <c r="E3" s="24"/>
      <c r="F3" s="24"/>
    </row>
    <row r="4" spans="1:6" ht="12" thickBot="1" x14ac:dyDescent="0.25">
      <c r="B4" s="25"/>
    </row>
    <row r="5" spans="1:6" ht="15.75" customHeight="1" thickBot="1" x14ac:dyDescent="0.25">
      <c r="A5" s="27" t="s">
        <v>69</v>
      </c>
      <c r="B5" s="55"/>
    </row>
    <row r="6" spans="1:6" ht="15.75" customHeight="1" thickBot="1" x14ac:dyDescent="0.25">
      <c r="A6" s="27" t="s">
        <v>70</v>
      </c>
      <c r="B6" s="56"/>
      <c r="C6" s="28"/>
      <c r="D6" s="28"/>
    </row>
    <row r="7" spans="1:6" ht="15.75" customHeight="1" thickBot="1" x14ac:dyDescent="0.25">
      <c r="A7" s="27" t="s">
        <v>75</v>
      </c>
      <c r="B7" s="56"/>
      <c r="C7" s="28"/>
      <c r="D7" s="28"/>
    </row>
    <row r="8" spans="1:6" ht="21.75" customHeight="1" x14ac:dyDescent="0.2">
      <c r="A8" s="111" t="s">
        <v>105</v>
      </c>
      <c r="B8" s="112"/>
      <c r="C8" s="28"/>
      <c r="D8" s="28"/>
    </row>
    <row r="9" spans="1:6" ht="12.75" customHeight="1" thickBot="1" x14ac:dyDescent="0.25">
      <c r="A9" s="111"/>
      <c r="B9" s="113"/>
      <c r="C9" s="28"/>
      <c r="D9" s="28"/>
    </row>
    <row r="10" spans="1:6" ht="17.25" customHeight="1" x14ac:dyDescent="0.2">
      <c r="A10" s="110"/>
      <c r="B10" s="110"/>
      <c r="C10" s="110"/>
      <c r="D10" s="110"/>
      <c r="E10" s="110"/>
    </row>
    <row r="11" spans="1:6" ht="16.5" customHeight="1" x14ac:dyDescent="0.25">
      <c r="A11" s="114" t="s">
        <v>66</v>
      </c>
      <c r="B11" s="114"/>
      <c r="C11" s="114"/>
      <c r="D11" s="114"/>
      <c r="E11" s="114"/>
    </row>
    <row r="12" spans="1:6" ht="6" customHeight="1" x14ac:dyDescent="0.2">
      <c r="B12" s="29"/>
      <c r="C12" s="28"/>
      <c r="D12" s="28"/>
    </row>
    <row r="13" spans="1:6" ht="24" customHeight="1" thickBot="1" x14ac:dyDescent="0.25">
      <c r="A13" s="106" t="s">
        <v>91</v>
      </c>
      <c r="B13" s="106"/>
      <c r="C13" s="30" t="s">
        <v>1</v>
      </c>
      <c r="D13" s="30" t="s">
        <v>2</v>
      </c>
      <c r="E13" s="31" t="s">
        <v>67</v>
      </c>
    </row>
    <row r="14" spans="1:6" ht="23.25" customHeight="1" thickBot="1" x14ac:dyDescent="0.25">
      <c r="A14" s="107" t="s">
        <v>93</v>
      </c>
      <c r="B14" s="107"/>
      <c r="C14" s="5"/>
      <c r="D14" s="9"/>
      <c r="E14" s="1">
        <f>D14*0.015</f>
        <v>0</v>
      </c>
    </row>
    <row r="15" spans="1:6" ht="24" customHeight="1" thickBot="1" x14ac:dyDescent="0.25">
      <c r="A15" s="107" t="s">
        <v>94</v>
      </c>
      <c r="B15" s="107"/>
      <c r="C15" s="6"/>
      <c r="D15" s="8"/>
      <c r="E15" s="1">
        <f>D15*0.015</f>
        <v>0</v>
      </c>
    </row>
    <row r="16" spans="1:6" ht="15" customHeight="1" thickBot="1" x14ac:dyDescent="0.25">
      <c r="A16" s="107" t="s">
        <v>50</v>
      </c>
      <c r="B16" s="108"/>
      <c r="C16" s="7"/>
      <c r="D16" s="8"/>
      <c r="E16" s="1">
        <f>D16*0.015</f>
        <v>0</v>
      </c>
    </row>
    <row r="17" spans="1:6" ht="15" customHeight="1" x14ac:dyDescent="0.2">
      <c r="A17" s="109"/>
      <c r="B17" s="109"/>
      <c r="C17" s="62"/>
      <c r="D17" s="63"/>
      <c r="E17" s="63"/>
      <c r="F17" s="33"/>
    </row>
    <row r="18" spans="1:6" ht="24" customHeight="1" thickBot="1" x14ac:dyDescent="0.25">
      <c r="A18" s="106" t="s">
        <v>90</v>
      </c>
      <c r="B18" s="106"/>
      <c r="C18" s="34" t="s">
        <v>1</v>
      </c>
      <c r="D18" s="34" t="s">
        <v>2</v>
      </c>
      <c r="E18" s="31" t="s">
        <v>67</v>
      </c>
      <c r="F18" s="33"/>
    </row>
    <row r="19" spans="1:6" ht="24" customHeight="1" thickBot="1" x14ac:dyDescent="0.25">
      <c r="A19" s="107" t="s">
        <v>95</v>
      </c>
      <c r="B19" s="107"/>
      <c r="C19" s="5"/>
      <c r="D19" s="9"/>
      <c r="E19" s="1">
        <f>D19*0.0075</f>
        <v>0</v>
      </c>
    </row>
    <row r="20" spans="1:6" ht="24" customHeight="1" thickBot="1" x14ac:dyDescent="0.25">
      <c r="A20" s="107" t="s">
        <v>94</v>
      </c>
      <c r="B20" s="107"/>
      <c r="C20" s="6"/>
      <c r="D20" s="8"/>
      <c r="E20" s="1">
        <f>D20*0.0075</f>
        <v>0</v>
      </c>
    </row>
    <row r="21" spans="1:6" ht="15" customHeight="1" thickBot="1" x14ac:dyDescent="0.25">
      <c r="A21" s="107" t="s">
        <v>57</v>
      </c>
      <c r="B21" s="108"/>
      <c r="C21" s="7"/>
      <c r="D21" s="8"/>
      <c r="E21" s="1">
        <f>D21*0.0075</f>
        <v>0</v>
      </c>
    </row>
    <row r="22" spans="1:6" ht="15" customHeight="1" x14ac:dyDescent="0.2">
      <c r="A22" s="115" t="s">
        <v>103</v>
      </c>
      <c r="B22" s="115"/>
      <c r="C22" s="115"/>
      <c r="D22" s="115"/>
      <c r="E22" s="115"/>
    </row>
    <row r="23" spans="1:6" s="58" customFormat="1" ht="3.6" customHeight="1" x14ac:dyDescent="0.2">
      <c r="A23" s="116" t="s">
        <v>99</v>
      </c>
      <c r="B23" s="116"/>
      <c r="C23" s="116"/>
      <c r="D23" s="116"/>
      <c r="E23" s="116"/>
    </row>
    <row r="24" spans="1:6" s="58" customFormat="1" ht="3.6" customHeight="1" x14ac:dyDescent="0.2">
      <c r="A24" s="117"/>
      <c r="B24" s="117"/>
      <c r="C24" s="117"/>
      <c r="D24" s="117"/>
      <c r="E24" s="117"/>
    </row>
    <row r="25" spans="1:6" s="58" customFormat="1" ht="3.6" customHeight="1" x14ac:dyDescent="0.2">
      <c r="A25" s="117"/>
      <c r="B25" s="117"/>
      <c r="C25" s="117"/>
      <c r="D25" s="117"/>
      <c r="E25" s="117"/>
    </row>
    <row r="26" spans="1:6" s="58" customFormat="1" ht="3.6" customHeight="1" x14ac:dyDescent="0.2">
      <c r="A26" s="117"/>
      <c r="B26" s="117"/>
      <c r="C26" s="117"/>
      <c r="D26" s="117"/>
      <c r="E26" s="117"/>
    </row>
    <row r="27" spans="1:6" s="58" customFormat="1" ht="3.6" customHeight="1" x14ac:dyDescent="0.2">
      <c r="A27" s="117"/>
      <c r="B27" s="117"/>
      <c r="C27" s="117"/>
      <c r="D27" s="117"/>
      <c r="E27" s="117"/>
    </row>
    <row r="28" spans="1:6" s="58" customFormat="1" ht="3.6" customHeight="1" x14ac:dyDescent="0.2">
      <c r="A28" s="117"/>
      <c r="B28" s="117"/>
      <c r="C28" s="117"/>
      <c r="D28" s="117"/>
      <c r="E28" s="117"/>
    </row>
    <row r="29" spans="1:6" s="58" customFormat="1" ht="3.6" customHeight="1" x14ac:dyDescent="0.2">
      <c r="A29" s="117"/>
      <c r="B29" s="117"/>
      <c r="C29" s="117"/>
      <c r="D29" s="117"/>
      <c r="E29" s="117"/>
    </row>
    <row r="30" spans="1:6" s="58" customFormat="1" ht="3.6" customHeight="1" x14ac:dyDescent="0.2">
      <c r="A30" s="117"/>
      <c r="B30" s="117"/>
      <c r="C30" s="117"/>
      <c r="D30" s="117"/>
      <c r="E30" s="117"/>
    </row>
    <row r="31" spans="1:6" s="58" customFormat="1" ht="3.6" customHeight="1" x14ac:dyDescent="0.2">
      <c r="A31" s="117"/>
      <c r="B31" s="117"/>
      <c r="C31" s="117"/>
      <c r="D31" s="117"/>
      <c r="E31" s="117"/>
    </row>
    <row r="32" spans="1:6" s="58" customFormat="1" ht="3.6" customHeight="1" x14ac:dyDescent="0.2">
      <c r="A32" s="117"/>
      <c r="B32" s="117"/>
      <c r="C32" s="117"/>
      <c r="D32" s="117"/>
      <c r="E32" s="117"/>
    </row>
    <row r="33" spans="1:5" s="58" customFormat="1" ht="3.6" customHeight="1" x14ac:dyDescent="0.2">
      <c r="A33" s="117"/>
      <c r="B33" s="117"/>
      <c r="C33" s="117"/>
      <c r="D33" s="117"/>
      <c r="E33" s="117"/>
    </row>
    <row r="34" spans="1:5" s="58" customFormat="1" ht="3.6" customHeight="1" x14ac:dyDescent="0.2">
      <c r="A34" s="117"/>
      <c r="B34" s="117"/>
      <c r="C34" s="117"/>
      <c r="D34" s="117"/>
      <c r="E34" s="117"/>
    </row>
    <row r="35" spans="1:5" s="58" customFormat="1" ht="3.6" customHeight="1" x14ac:dyDescent="0.2">
      <c r="A35" s="117"/>
      <c r="B35" s="117"/>
      <c r="C35" s="117"/>
      <c r="D35" s="117"/>
      <c r="E35" s="117"/>
    </row>
    <row r="36" spans="1:5" s="58" customFormat="1" ht="3.6" customHeight="1" x14ac:dyDescent="0.2">
      <c r="A36" s="117"/>
      <c r="B36" s="117"/>
      <c r="C36" s="117"/>
      <c r="D36" s="117"/>
      <c r="E36" s="117"/>
    </row>
    <row r="37" spans="1:5" s="58" customFormat="1" ht="3.6" customHeight="1" x14ac:dyDescent="0.2">
      <c r="A37" s="117"/>
      <c r="B37" s="117"/>
      <c r="C37" s="117"/>
      <c r="D37" s="117"/>
      <c r="E37" s="117"/>
    </row>
    <row r="38" spans="1:5" s="58" customFormat="1" ht="3.6" customHeight="1" x14ac:dyDescent="0.2">
      <c r="A38" s="117"/>
      <c r="B38" s="117"/>
      <c r="C38" s="117"/>
      <c r="D38" s="117"/>
      <c r="E38" s="117"/>
    </row>
    <row r="39" spans="1:5" s="58" customFormat="1" ht="3.6" customHeight="1" x14ac:dyDescent="0.2">
      <c r="A39" s="117"/>
      <c r="B39" s="117"/>
      <c r="C39" s="117"/>
      <c r="D39" s="117"/>
      <c r="E39" s="117"/>
    </row>
    <row r="40" spans="1:5" s="58" customFormat="1" ht="3.6" customHeight="1" x14ac:dyDescent="0.2">
      <c r="A40" s="117"/>
      <c r="B40" s="117"/>
      <c r="C40" s="117"/>
      <c r="D40" s="117"/>
      <c r="E40" s="117"/>
    </row>
    <row r="41" spans="1:5" s="58" customFormat="1" ht="3.6" customHeight="1" x14ac:dyDescent="0.2">
      <c r="A41" s="117"/>
      <c r="B41" s="117"/>
      <c r="C41" s="117"/>
      <c r="D41" s="117"/>
      <c r="E41" s="117"/>
    </row>
    <row r="42" spans="1:5" s="58" customFormat="1" ht="3.6" customHeight="1" x14ac:dyDescent="0.2">
      <c r="A42" s="117"/>
      <c r="B42" s="117"/>
      <c r="C42" s="117"/>
      <c r="D42" s="117"/>
      <c r="E42" s="117"/>
    </row>
    <row r="43" spans="1:5" s="58" customFormat="1" ht="3.6" customHeight="1" x14ac:dyDescent="0.2">
      <c r="A43" s="117"/>
      <c r="B43" s="117"/>
      <c r="C43" s="117"/>
      <c r="D43" s="117"/>
      <c r="E43" s="117"/>
    </row>
    <row r="44" spans="1:5" s="58" customFormat="1" ht="3.6" customHeight="1" x14ac:dyDescent="0.2">
      <c r="A44" s="118"/>
      <c r="B44" s="118"/>
      <c r="C44" s="118"/>
      <c r="D44" s="118"/>
      <c r="E44" s="118"/>
    </row>
    <row r="45" spans="1:5" s="58" customFormat="1" x14ac:dyDescent="0.2">
      <c r="A45" s="126"/>
      <c r="B45" s="127"/>
      <c r="C45" s="127"/>
      <c r="D45" s="127"/>
      <c r="E45" s="128"/>
    </row>
    <row r="46" spans="1:5" x14ac:dyDescent="0.2">
      <c r="A46" s="33"/>
      <c r="B46" s="72"/>
      <c r="C46" s="28"/>
      <c r="D46" s="28"/>
    </row>
    <row r="47" spans="1:5" ht="17.25" customHeight="1" x14ac:dyDescent="0.25">
      <c r="A47" s="114" t="s">
        <v>3</v>
      </c>
      <c r="B47" s="114"/>
      <c r="C47" s="114"/>
      <c r="D47" s="114"/>
      <c r="E47" s="114"/>
    </row>
    <row r="48" spans="1:5" ht="6" customHeight="1" x14ac:dyDescent="0.2">
      <c r="A48" s="35"/>
      <c r="B48" s="36"/>
      <c r="C48" s="32"/>
      <c r="D48" s="32"/>
    </row>
    <row r="49" spans="1:6" ht="24" customHeight="1" x14ac:dyDescent="0.2">
      <c r="A49" s="119" t="s">
        <v>92</v>
      </c>
      <c r="B49" s="119"/>
      <c r="C49" s="31" t="s">
        <v>1</v>
      </c>
      <c r="D49" s="31" t="s">
        <v>58</v>
      </c>
      <c r="E49" s="31" t="s">
        <v>67</v>
      </c>
      <c r="F49" s="33"/>
    </row>
    <row r="50" spans="1:6" ht="12" x14ac:dyDescent="0.2">
      <c r="A50" s="135" t="s">
        <v>48</v>
      </c>
      <c r="B50" s="136"/>
      <c r="C50" s="136"/>
      <c r="D50" s="136"/>
      <c r="E50" s="137"/>
    </row>
    <row r="51" spans="1:6" ht="12" thickBot="1" x14ac:dyDescent="0.25">
      <c r="A51" s="129" t="s">
        <v>52</v>
      </c>
      <c r="B51" s="130"/>
      <c r="C51" s="130"/>
      <c r="D51" s="130"/>
      <c r="E51" s="131"/>
    </row>
    <row r="52" spans="1:6" ht="12" thickBot="1" x14ac:dyDescent="0.25">
      <c r="A52" s="90" t="s">
        <v>63</v>
      </c>
      <c r="B52" s="90"/>
      <c r="C52" s="7"/>
      <c r="D52" s="64"/>
      <c r="E52" s="10">
        <f>(D52*1.5)*0.465</f>
        <v>0</v>
      </c>
    </row>
    <row r="53" spans="1:6" ht="12" thickBot="1" x14ac:dyDescent="0.25">
      <c r="A53" s="90" t="s">
        <v>25</v>
      </c>
      <c r="B53" s="90"/>
      <c r="C53" s="6"/>
      <c r="D53" s="65">
        <f>16*C53</f>
        <v>0</v>
      </c>
      <c r="E53" s="1">
        <f>(D53*1.5)*0.465</f>
        <v>0</v>
      </c>
    </row>
    <row r="54" spans="1:6" ht="12" thickBot="1" x14ac:dyDescent="0.25">
      <c r="A54" s="90" t="s">
        <v>26</v>
      </c>
      <c r="B54" s="90"/>
      <c r="C54" s="7"/>
      <c r="D54" s="66">
        <f>32*C54</f>
        <v>0</v>
      </c>
      <c r="E54" s="1">
        <f>(D54*1.5)*0.465</f>
        <v>0</v>
      </c>
    </row>
    <row r="55" spans="1:6" ht="12" thickBot="1" x14ac:dyDescent="0.25">
      <c r="A55" s="84" t="s">
        <v>61</v>
      </c>
      <c r="B55" s="84"/>
      <c r="C55" s="7"/>
      <c r="D55" s="67" t="s">
        <v>28</v>
      </c>
      <c r="E55" s="4">
        <f>(C55*90)*0.465</f>
        <v>0</v>
      </c>
    </row>
    <row r="56" spans="1:6" ht="12" thickBot="1" x14ac:dyDescent="0.25">
      <c r="A56" s="84" t="s">
        <v>62</v>
      </c>
      <c r="B56" s="84"/>
      <c r="C56" s="7"/>
      <c r="D56" s="67" t="s">
        <v>28</v>
      </c>
      <c r="E56" s="4">
        <f>(C56*90)*0.465</f>
        <v>0</v>
      </c>
    </row>
    <row r="57" spans="1:6" ht="12" thickBot="1" x14ac:dyDescent="0.25">
      <c r="A57" s="91" t="s">
        <v>53</v>
      </c>
      <c r="B57" s="92"/>
      <c r="C57" s="93"/>
      <c r="D57" s="94"/>
      <c r="E57" s="95"/>
    </row>
    <row r="58" spans="1:6" ht="12" thickBot="1" x14ac:dyDescent="0.25">
      <c r="A58" s="90" t="s">
        <v>63</v>
      </c>
      <c r="B58" s="90"/>
      <c r="C58" s="7"/>
      <c r="D58" s="64"/>
      <c r="E58" s="10">
        <f>(D58*1.5)*0.465</f>
        <v>0</v>
      </c>
    </row>
    <row r="59" spans="1:6" ht="12" thickBot="1" x14ac:dyDescent="0.25">
      <c r="A59" s="90" t="s">
        <v>25</v>
      </c>
      <c r="B59" s="90"/>
      <c r="C59" s="6"/>
      <c r="D59" s="68">
        <f>16*C59</f>
        <v>0</v>
      </c>
      <c r="E59" s="1">
        <f>(D59*1.5)*0.465</f>
        <v>0</v>
      </c>
    </row>
    <row r="60" spans="1:6" ht="12" thickBot="1" x14ac:dyDescent="0.25">
      <c r="A60" s="90" t="s">
        <v>26</v>
      </c>
      <c r="B60" s="90"/>
      <c r="C60" s="7"/>
      <c r="D60" s="69">
        <f>32*C60</f>
        <v>0</v>
      </c>
      <c r="E60" s="1">
        <f>(D60*1.5)*0.465</f>
        <v>0</v>
      </c>
    </row>
    <row r="61" spans="1:6" ht="12" thickBot="1" x14ac:dyDescent="0.25">
      <c r="A61" s="84" t="s">
        <v>61</v>
      </c>
      <c r="B61" s="84"/>
      <c r="C61" s="7"/>
      <c r="D61" s="67" t="s">
        <v>28</v>
      </c>
      <c r="E61" s="4">
        <f>(C61*90)*0.465</f>
        <v>0</v>
      </c>
    </row>
    <row r="62" spans="1:6" ht="12" thickBot="1" x14ac:dyDescent="0.25">
      <c r="A62" s="84" t="s">
        <v>62</v>
      </c>
      <c r="B62" s="84"/>
      <c r="C62" s="7"/>
      <c r="D62" s="67" t="s">
        <v>28</v>
      </c>
      <c r="E62" s="4">
        <f>(C62*90)*0.465</f>
        <v>0</v>
      </c>
    </row>
    <row r="63" spans="1:6" ht="12" thickBot="1" x14ac:dyDescent="0.25">
      <c r="A63" s="91" t="s">
        <v>54</v>
      </c>
      <c r="B63" s="92"/>
      <c r="C63" s="93"/>
      <c r="D63" s="94"/>
      <c r="E63" s="95"/>
    </row>
    <row r="64" spans="1:6" ht="12" thickBot="1" x14ac:dyDescent="0.25">
      <c r="A64" s="90" t="s">
        <v>64</v>
      </c>
      <c r="B64" s="90"/>
      <c r="C64" s="7"/>
      <c r="D64" s="64"/>
      <c r="E64" s="10">
        <f>(D64*1.5)*0.465</f>
        <v>0</v>
      </c>
    </row>
    <row r="65" spans="1:5" ht="12" thickBot="1" x14ac:dyDescent="0.25">
      <c r="A65" s="90" t="s">
        <v>25</v>
      </c>
      <c r="B65" s="90"/>
      <c r="C65" s="6"/>
      <c r="D65" s="68">
        <f>16*C65</f>
        <v>0</v>
      </c>
      <c r="E65" s="1">
        <f>(D65*1.5)*0.465</f>
        <v>0</v>
      </c>
    </row>
    <row r="66" spans="1:5" ht="12" thickBot="1" x14ac:dyDescent="0.25">
      <c r="A66" s="90" t="s">
        <v>26</v>
      </c>
      <c r="B66" s="90"/>
      <c r="C66" s="7"/>
      <c r="D66" s="69">
        <f>32*C66</f>
        <v>0</v>
      </c>
      <c r="E66" s="1">
        <f>(D66*1.5)*0.465</f>
        <v>0</v>
      </c>
    </row>
    <row r="67" spans="1:5" ht="12" thickBot="1" x14ac:dyDescent="0.25">
      <c r="A67" s="84" t="s">
        <v>61</v>
      </c>
      <c r="B67" s="84"/>
      <c r="C67" s="7"/>
      <c r="D67" s="67" t="s">
        <v>28</v>
      </c>
      <c r="E67" s="4">
        <f>(C67*90)*0.465</f>
        <v>0</v>
      </c>
    </row>
    <row r="68" spans="1:5" ht="12" thickBot="1" x14ac:dyDescent="0.25">
      <c r="A68" s="84" t="s">
        <v>62</v>
      </c>
      <c r="B68" s="84"/>
      <c r="C68" s="7"/>
      <c r="D68" s="67" t="s">
        <v>28</v>
      </c>
      <c r="E68" s="4">
        <f>(C68*90)*0.465</f>
        <v>0</v>
      </c>
    </row>
    <row r="69" spans="1:5" ht="12" thickBot="1" x14ac:dyDescent="0.25">
      <c r="A69" s="91" t="s">
        <v>55</v>
      </c>
      <c r="B69" s="92"/>
      <c r="C69" s="93"/>
      <c r="D69" s="94"/>
      <c r="E69" s="95"/>
    </row>
    <row r="70" spans="1:5" ht="12" thickBot="1" x14ac:dyDescent="0.25">
      <c r="A70" s="90" t="s">
        <v>64</v>
      </c>
      <c r="B70" s="90"/>
      <c r="C70" s="7"/>
      <c r="D70" s="64"/>
      <c r="E70" s="10">
        <f>(D70*1.5)*0.465</f>
        <v>0</v>
      </c>
    </row>
    <row r="71" spans="1:5" ht="12" thickBot="1" x14ac:dyDescent="0.25">
      <c r="A71" s="90" t="s">
        <v>25</v>
      </c>
      <c r="B71" s="138"/>
      <c r="C71" s="6"/>
      <c r="D71" s="68">
        <f>16*C71</f>
        <v>0</v>
      </c>
      <c r="E71" s="1">
        <f>(D71*1.5)*0.465</f>
        <v>0</v>
      </c>
    </row>
    <row r="72" spans="1:5" s="37" customFormat="1" ht="11.25" customHeight="1" thickBot="1" x14ac:dyDescent="0.25">
      <c r="A72" s="90" t="s">
        <v>26</v>
      </c>
      <c r="B72" s="90"/>
      <c r="C72" s="7"/>
      <c r="D72" s="69">
        <f>32*C72</f>
        <v>0</v>
      </c>
      <c r="E72" s="1">
        <f>(D72*1.5)*0.465</f>
        <v>0</v>
      </c>
    </row>
    <row r="73" spans="1:5" ht="12" thickBot="1" x14ac:dyDescent="0.25">
      <c r="A73" s="84" t="s">
        <v>61</v>
      </c>
      <c r="B73" s="84"/>
      <c r="C73" s="7"/>
      <c r="D73" s="67" t="s">
        <v>28</v>
      </c>
      <c r="E73" s="4">
        <f>(C73*90)*0.465</f>
        <v>0</v>
      </c>
    </row>
    <row r="74" spans="1:5" ht="12" customHeight="1" thickBot="1" x14ac:dyDescent="0.25">
      <c r="A74" s="84" t="s">
        <v>62</v>
      </c>
      <c r="B74" s="84"/>
      <c r="C74" s="7"/>
      <c r="D74" s="67" t="s">
        <v>28</v>
      </c>
      <c r="E74" s="4">
        <f>(C74*90)*0.465</f>
        <v>0</v>
      </c>
    </row>
    <row r="75" spans="1:5" ht="12" thickBot="1" x14ac:dyDescent="0.25">
      <c r="A75" s="164" t="s">
        <v>56</v>
      </c>
      <c r="B75" s="165"/>
      <c r="C75" s="166"/>
      <c r="D75" s="130"/>
      <c r="E75" s="167"/>
    </row>
    <row r="76" spans="1:5" ht="12" thickBot="1" x14ac:dyDescent="0.25">
      <c r="A76" s="90" t="s">
        <v>63</v>
      </c>
      <c r="B76" s="90"/>
      <c r="C76" s="7"/>
      <c r="D76" s="64"/>
      <c r="E76" s="10">
        <f>(D76*1.5)*0.465</f>
        <v>0</v>
      </c>
    </row>
    <row r="77" spans="1:5" ht="12" thickBot="1" x14ac:dyDescent="0.25">
      <c r="A77" s="90" t="s">
        <v>25</v>
      </c>
      <c r="B77" s="90"/>
      <c r="C77" s="6"/>
      <c r="D77" s="68">
        <f>16*C77</f>
        <v>0</v>
      </c>
      <c r="E77" s="1">
        <f>(D77*1.5)*0.465</f>
        <v>0</v>
      </c>
    </row>
    <row r="78" spans="1:5" ht="12" thickBot="1" x14ac:dyDescent="0.25">
      <c r="A78" s="90" t="s">
        <v>26</v>
      </c>
      <c r="B78" s="90"/>
      <c r="C78" s="7"/>
      <c r="D78" s="69">
        <f>32*C78</f>
        <v>0</v>
      </c>
      <c r="E78" s="1">
        <f>(D78*1.5)*0.465</f>
        <v>0</v>
      </c>
    </row>
    <row r="79" spans="1:5" ht="12" customHeight="1" thickBot="1" x14ac:dyDescent="0.25">
      <c r="A79" s="84" t="s">
        <v>61</v>
      </c>
      <c r="B79" s="84"/>
      <c r="C79" s="7"/>
      <c r="D79" s="67" t="s">
        <v>28</v>
      </c>
      <c r="E79" s="4">
        <f>(C79*90)*0.465</f>
        <v>0</v>
      </c>
    </row>
    <row r="80" spans="1:5" ht="11.25" customHeight="1" thickBot="1" x14ac:dyDescent="0.25">
      <c r="A80" s="84" t="s">
        <v>62</v>
      </c>
      <c r="B80" s="84"/>
      <c r="C80" s="7"/>
      <c r="D80" s="67" t="s">
        <v>28</v>
      </c>
      <c r="E80" s="4">
        <f>(C80*90)*0.465</f>
        <v>0</v>
      </c>
    </row>
    <row r="81" spans="1:14" ht="11.25" customHeight="1" thickBot="1" x14ac:dyDescent="0.25">
      <c r="A81" s="91" t="s">
        <v>60</v>
      </c>
      <c r="B81" s="92"/>
      <c r="C81" s="93"/>
      <c r="D81" s="94"/>
      <c r="E81" s="95"/>
    </row>
    <row r="82" spans="1:14" ht="11.25" customHeight="1" thickBot="1" x14ac:dyDescent="0.25">
      <c r="A82" s="90" t="s">
        <v>64</v>
      </c>
      <c r="B82" s="90"/>
      <c r="C82" s="7"/>
      <c r="D82" s="64"/>
      <c r="E82" s="10">
        <f>(D82*1.5)*0.465</f>
        <v>0</v>
      </c>
    </row>
    <row r="83" spans="1:14" ht="11.25" customHeight="1" thickBot="1" x14ac:dyDescent="0.25">
      <c r="A83" s="90" t="s">
        <v>25</v>
      </c>
      <c r="B83" s="90"/>
      <c r="C83" s="6"/>
      <c r="D83" s="70">
        <f>16*C83</f>
        <v>0</v>
      </c>
      <c r="E83" s="1">
        <f>(D83*1.5)*0.465</f>
        <v>0</v>
      </c>
    </row>
    <row r="84" spans="1:14" ht="11.25" customHeight="1" thickBot="1" x14ac:dyDescent="0.25">
      <c r="A84" s="90" t="s">
        <v>26</v>
      </c>
      <c r="B84" s="90"/>
      <c r="C84" s="7"/>
      <c r="D84" s="69">
        <f>32*C84</f>
        <v>0</v>
      </c>
      <c r="E84" s="1">
        <f>(D84*1.5)*0.465</f>
        <v>0</v>
      </c>
    </row>
    <row r="85" spans="1:14" ht="11.25" customHeight="1" thickBot="1" x14ac:dyDescent="0.25">
      <c r="A85" s="84" t="s">
        <v>61</v>
      </c>
      <c r="B85" s="84"/>
      <c r="C85" s="7"/>
      <c r="D85" s="67" t="s">
        <v>28</v>
      </c>
      <c r="E85" s="4">
        <f>(C85*90)*0.465</f>
        <v>0</v>
      </c>
    </row>
    <row r="86" spans="1:14" ht="12" thickBot="1" x14ac:dyDescent="0.25">
      <c r="A86" s="84" t="s">
        <v>62</v>
      </c>
      <c r="B86" s="84"/>
      <c r="C86" s="7"/>
      <c r="D86" s="67" t="s">
        <v>28</v>
      </c>
      <c r="E86" s="4">
        <f>(C86*90)*0.465</f>
        <v>0</v>
      </c>
    </row>
    <row r="87" spans="1:14" ht="11.25" customHeight="1" thickBot="1" x14ac:dyDescent="0.25">
      <c r="A87" s="91" t="s">
        <v>59</v>
      </c>
      <c r="B87" s="92"/>
      <c r="C87" s="93"/>
      <c r="D87" s="94"/>
      <c r="E87" s="95"/>
    </row>
    <row r="88" spans="1:14" ht="11.25" customHeight="1" thickBot="1" x14ac:dyDescent="0.25">
      <c r="A88" s="90" t="s">
        <v>64</v>
      </c>
      <c r="B88" s="90"/>
      <c r="C88" s="7"/>
      <c r="D88" s="64"/>
      <c r="E88" s="10">
        <f>(D88*1.5)*0.465</f>
        <v>0</v>
      </c>
    </row>
    <row r="89" spans="1:14" ht="11.25" customHeight="1" thickBot="1" x14ac:dyDescent="0.25">
      <c r="A89" s="90" t="s">
        <v>25</v>
      </c>
      <c r="B89" s="90"/>
      <c r="C89" s="6"/>
      <c r="D89" s="70">
        <f>16*C89</f>
        <v>0</v>
      </c>
      <c r="E89" s="1">
        <f>(D89*1.5)*0.465</f>
        <v>0</v>
      </c>
    </row>
    <row r="90" spans="1:14" ht="11.25" customHeight="1" thickBot="1" x14ac:dyDescent="0.25">
      <c r="A90" s="90" t="s">
        <v>26</v>
      </c>
      <c r="B90" s="90"/>
      <c r="C90" s="7"/>
      <c r="D90" s="69">
        <f>32*C90</f>
        <v>0</v>
      </c>
      <c r="E90" s="1">
        <f>(D90*1.5)*0.465</f>
        <v>0</v>
      </c>
    </row>
    <row r="91" spans="1:14" ht="11.25" customHeight="1" thickBot="1" x14ac:dyDescent="0.25">
      <c r="A91" s="84" t="s">
        <v>61</v>
      </c>
      <c r="B91" s="84"/>
      <c r="C91" s="7"/>
      <c r="D91" s="67" t="s">
        <v>28</v>
      </c>
      <c r="E91" s="4">
        <f>(C91*90)*0.465</f>
        <v>0</v>
      </c>
      <c r="J91" s="38" t="s">
        <v>10</v>
      </c>
      <c r="N91" s="38" t="s">
        <v>10</v>
      </c>
    </row>
    <row r="92" spans="1:14" ht="11.25" customHeight="1" thickBot="1" x14ac:dyDescent="0.25">
      <c r="A92" s="159" t="s">
        <v>62</v>
      </c>
      <c r="B92" s="160"/>
      <c r="C92" s="7"/>
      <c r="D92" s="71" t="s">
        <v>28</v>
      </c>
      <c r="E92" s="74">
        <f>(C92*90)*0.465</f>
        <v>0</v>
      </c>
      <c r="F92" s="33"/>
    </row>
    <row r="93" spans="1:14" ht="11.25" customHeight="1" thickBot="1" x14ac:dyDescent="0.25">
      <c r="A93" s="75" t="s">
        <v>71</v>
      </c>
      <c r="B93" s="85"/>
      <c r="C93" s="86"/>
      <c r="D93" s="87"/>
      <c r="E93" s="76"/>
    </row>
    <row r="94" spans="1:14" ht="12" thickBot="1" x14ac:dyDescent="0.25">
      <c r="A94" s="81"/>
      <c r="B94" s="85"/>
      <c r="C94" s="86"/>
      <c r="D94" s="87"/>
      <c r="E94" s="77"/>
    </row>
    <row r="95" spans="1:14" ht="9.9499999999999993" hidden="1" customHeight="1" x14ac:dyDescent="0.2">
      <c r="A95" s="94"/>
      <c r="B95" s="94"/>
      <c r="C95" s="94"/>
      <c r="D95" s="94"/>
      <c r="E95" s="94"/>
    </row>
    <row r="96" spans="1:14" ht="12" x14ac:dyDescent="0.2">
      <c r="A96" s="134" t="s">
        <v>49</v>
      </c>
      <c r="B96" s="134"/>
      <c r="C96" s="134"/>
      <c r="D96" s="134"/>
      <c r="E96" s="134"/>
    </row>
    <row r="97" spans="1:5" customFormat="1" ht="1.5" customHeight="1" x14ac:dyDescent="0.2">
      <c r="A97" s="153" t="s">
        <v>101</v>
      </c>
      <c r="B97" s="154"/>
      <c r="C97" s="154"/>
      <c r="D97" s="154"/>
      <c r="E97" s="155"/>
    </row>
    <row r="98" spans="1:5" customFormat="1" ht="1.5" customHeight="1" x14ac:dyDescent="0.2">
      <c r="A98" s="153"/>
      <c r="B98" s="154"/>
      <c r="C98" s="154"/>
      <c r="D98" s="154"/>
      <c r="E98" s="155"/>
    </row>
    <row r="99" spans="1:5" customFormat="1" ht="1.5" customHeight="1" x14ac:dyDescent="0.2">
      <c r="A99" s="153"/>
      <c r="B99" s="154"/>
      <c r="C99" s="154"/>
      <c r="D99" s="154"/>
      <c r="E99" s="155"/>
    </row>
    <row r="100" spans="1:5" customFormat="1" ht="1.5" customHeight="1" x14ac:dyDescent="0.2">
      <c r="A100" s="153"/>
      <c r="B100" s="154"/>
      <c r="C100" s="154"/>
      <c r="D100" s="154"/>
      <c r="E100" s="155"/>
    </row>
    <row r="101" spans="1:5" customFormat="1" ht="1.5" customHeight="1" x14ac:dyDescent="0.2">
      <c r="A101" s="153"/>
      <c r="B101" s="154"/>
      <c r="C101" s="154"/>
      <c r="D101" s="154"/>
      <c r="E101" s="155"/>
    </row>
    <row r="102" spans="1:5" customFormat="1" ht="1.5" customHeight="1" x14ac:dyDescent="0.2">
      <c r="A102" s="153"/>
      <c r="B102" s="154"/>
      <c r="C102" s="154"/>
      <c r="D102" s="154"/>
      <c r="E102" s="155"/>
    </row>
    <row r="103" spans="1:5" customFormat="1" ht="1.5" customHeight="1" x14ac:dyDescent="0.2">
      <c r="A103" s="153"/>
      <c r="B103" s="154"/>
      <c r="C103" s="154"/>
      <c r="D103" s="154"/>
      <c r="E103" s="155"/>
    </row>
    <row r="104" spans="1:5" customFormat="1" ht="1.5" customHeight="1" x14ac:dyDescent="0.2">
      <c r="A104" s="153"/>
      <c r="B104" s="154"/>
      <c r="C104" s="154"/>
      <c r="D104" s="154"/>
      <c r="E104" s="155"/>
    </row>
    <row r="105" spans="1:5" customFormat="1" ht="1.5" customHeight="1" x14ac:dyDescent="0.2">
      <c r="A105" s="153"/>
      <c r="B105" s="154"/>
      <c r="C105" s="154"/>
      <c r="D105" s="154"/>
      <c r="E105" s="155"/>
    </row>
    <row r="106" spans="1:5" customFormat="1" ht="1.5" customHeight="1" x14ac:dyDescent="0.2">
      <c r="A106" s="153"/>
      <c r="B106" s="154"/>
      <c r="C106" s="154"/>
      <c r="D106" s="154"/>
      <c r="E106" s="155"/>
    </row>
    <row r="107" spans="1:5" customFormat="1" ht="1.5" customHeight="1" x14ac:dyDescent="0.2">
      <c r="A107" s="153"/>
      <c r="B107" s="154"/>
      <c r="C107" s="154"/>
      <c r="D107" s="154"/>
      <c r="E107" s="155"/>
    </row>
    <row r="108" spans="1:5" customFormat="1" ht="1.5" customHeight="1" x14ac:dyDescent="0.2">
      <c r="A108" s="153"/>
      <c r="B108" s="154"/>
      <c r="C108" s="154"/>
      <c r="D108" s="154"/>
      <c r="E108" s="155"/>
    </row>
    <row r="109" spans="1:5" customFormat="1" ht="1.5" customHeight="1" x14ac:dyDescent="0.2">
      <c r="A109" s="153"/>
      <c r="B109" s="154"/>
      <c r="C109" s="154"/>
      <c r="D109" s="154"/>
      <c r="E109" s="155"/>
    </row>
    <row r="110" spans="1:5" customFormat="1" ht="1.5" customHeight="1" x14ac:dyDescent="0.2">
      <c r="A110" s="153"/>
      <c r="B110" s="154"/>
      <c r="C110" s="154"/>
      <c r="D110" s="154"/>
      <c r="E110" s="155"/>
    </row>
    <row r="111" spans="1:5" customFormat="1" ht="1.5" customHeight="1" x14ac:dyDescent="0.2">
      <c r="A111" s="153"/>
      <c r="B111" s="154"/>
      <c r="C111" s="154"/>
      <c r="D111" s="154"/>
      <c r="E111" s="155"/>
    </row>
    <row r="112" spans="1:5" customFormat="1" ht="1.5" customHeight="1" x14ac:dyDescent="0.2">
      <c r="A112" s="153"/>
      <c r="B112" s="154"/>
      <c r="C112" s="154"/>
      <c r="D112" s="154"/>
      <c r="E112" s="155"/>
    </row>
    <row r="113" spans="1:5" customFormat="1" ht="1.5" customHeight="1" x14ac:dyDescent="0.2">
      <c r="A113" s="153"/>
      <c r="B113" s="154"/>
      <c r="C113" s="154"/>
      <c r="D113" s="154"/>
      <c r="E113" s="155"/>
    </row>
    <row r="114" spans="1:5" customFormat="1" ht="1.5" customHeight="1" x14ac:dyDescent="0.2">
      <c r="A114" s="153"/>
      <c r="B114" s="154"/>
      <c r="C114" s="154"/>
      <c r="D114" s="154"/>
      <c r="E114" s="155"/>
    </row>
    <row r="115" spans="1:5" customFormat="1" ht="1.5" customHeight="1" x14ac:dyDescent="0.2">
      <c r="A115" s="153"/>
      <c r="B115" s="154"/>
      <c r="C115" s="154"/>
      <c r="D115" s="154"/>
      <c r="E115" s="155"/>
    </row>
    <row r="116" spans="1:5" customFormat="1" ht="1.5" customHeight="1" x14ac:dyDescent="0.2">
      <c r="A116" s="153"/>
      <c r="B116" s="154"/>
      <c r="C116" s="154"/>
      <c r="D116" s="154"/>
      <c r="E116" s="155"/>
    </row>
    <row r="117" spans="1:5" customFormat="1" ht="1.5" customHeight="1" x14ac:dyDescent="0.2">
      <c r="A117" s="153"/>
      <c r="B117" s="154"/>
      <c r="C117" s="154"/>
      <c r="D117" s="154"/>
      <c r="E117" s="155"/>
    </row>
    <row r="118" spans="1:5" customFormat="1" ht="1.5" customHeight="1" x14ac:dyDescent="0.2">
      <c r="A118" s="153"/>
      <c r="B118" s="154"/>
      <c r="C118" s="154"/>
      <c r="D118" s="154"/>
      <c r="E118" s="155"/>
    </row>
    <row r="119" spans="1:5" customFormat="1" ht="1.5" customHeight="1" x14ac:dyDescent="0.2">
      <c r="A119" s="153"/>
      <c r="B119" s="154"/>
      <c r="C119" s="154"/>
      <c r="D119" s="154"/>
      <c r="E119" s="155"/>
    </row>
    <row r="120" spans="1:5" customFormat="1" ht="1.5" customHeight="1" x14ac:dyDescent="0.2">
      <c r="A120" s="153"/>
      <c r="B120" s="154"/>
      <c r="C120" s="154"/>
      <c r="D120" s="154"/>
      <c r="E120" s="155"/>
    </row>
    <row r="121" spans="1:5" customFormat="1" ht="1.5" customHeight="1" x14ac:dyDescent="0.2">
      <c r="A121" s="153"/>
      <c r="B121" s="154"/>
      <c r="C121" s="154"/>
      <c r="D121" s="154"/>
      <c r="E121" s="155"/>
    </row>
    <row r="122" spans="1:5" customFormat="1" ht="1.5" customHeight="1" x14ac:dyDescent="0.2">
      <c r="A122" s="153"/>
      <c r="B122" s="154"/>
      <c r="C122" s="154"/>
      <c r="D122" s="154"/>
      <c r="E122" s="155"/>
    </row>
    <row r="123" spans="1:5" customFormat="1" ht="1.5" customHeight="1" x14ac:dyDescent="0.2">
      <c r="A123" s="153"/>
      <c r="B123" s="154"/>
      <c r="C123" s="154"/>
      <c r="D123" s="154"/>
      <c r="E123" s="155"/>
    </row>
    <row r="124" spans="1:5" customFormat="1" ht="1.5" customHeight="1" x14ac:dyDescent="0.2">
      <c r="A124" s="153"/>
      <c r="B124" s="154"/>
      <c r="C124" s="154"/>
      <c r="D124" s="154"/>
      <c r="E124" s="155"/>
    </row>
    <row r="125" spans="1:5" customFormat="1" ht="1.5" customHeight="1" x14ac:dyDescent="0.2">
      <c r="A125" s="153"/>
      <c r="B125" s="154"/>
      <c r="C125" s="154"/>
      <c r="D125" s="154"/>
      <c r="E125" s="155"/>
    </row>
    <row r="126" spans="1:5" customFormat="1" ht="1.5" customHeight="1" x14ac:dyDescent="0.2">
      <c r="A126" s="153"/>
      <c r="B126" s="154"/>
      <c r="C126" s="154"/>
      <c r="D126" s="154"/>
      <c r="E126" s="155"/>
    </row>
    <row r="127" spans="1:5" customFormat="1" ht="1.5" customHeight="1" x14ac:dyDescent="0.2">
      <c r="A127" s="153"/>
      <c r="B127" s="154"/>
      <c r="C127" s="154"/>
      <c r="D127" s="154"/>
      <c r="E127" s="155"/>
    </row>
    <row r="128" spans="1:5" customFormat="1" ht="1.5" customHeight="1" x14ac:dyDescent="0.2">
      <c r="A128" s="153"/>
      <c r="B128" s="154"/>
      <c r="C128" s="154"/>
      <c r="D128" s="154"/>
      <c r="E128" s="155"/>
    </row>
    <row r="129" spans="1:6" customFormat="1" ht="1.5" customHeight="1" x14ac:dyDescent="0.2">
      <c r="A129" s="153"/>
      <c r="B129" s="154"/>
      <c r="C129" s="154"/>
      <c r="D129" s="154"/>
      <c r="E129" s="155"/>
    </row>
    <row r="130" spans="1:6" customFormat="1" ht="1.5" customHeight="1" x14ac:dyDescent="0.2">
      <c r="A130" s="153"/>
      <c r="B130" s="154"/>
      <c r="C130" s="154"/>
      <c r="D130" s="154"/>
      <c r="E130" s="155"/>
    </row>
    <row r="131" spans="1:6" customFormat="1" ht="1.5" customHeight="1" x14ac:dyDescent="0.2">
      <c r="A131" s="153"/>
      <c r="B131" s="154"/>
      <c r="C131" s="154"/>
      <c r="D131" s="154"/>
      <c r="E131" s="155"/>
    </row>
    <row r="132" spans="1:6" customFormat="1" ht="1.5" customHeight="1" x14ac:dyDescent="0.2">
      <c r="A132" s="153"/>
      <c r="B132" s="154"/>
      <c r="C132" s="154"/>
      <c r="D132" s="154"/>
      <c r="E132" s="155"/>
    </row>
    <row r="133" spans="1:6" customFormat="1" ht="1.5" customHeight="1" x14ac:dyDescent="0.2">
      <c r="A133" s="153"/>
      <c r="B133" s="154"/>
      <c r="C133" s="154"/>
      <c r="D133" s="154"/>
      <c r="E133" s="155"/>
    </row>
    <row r="134" spans="1:6" customFormat="1" ht="1.5" customHeight="1" x14ac:dyDescent="0.2">
      <c r="A134" s="153"/>
      <c r="B134" s="154"/>
      <c r="C134" s="154"/>
      <c r="D134" s="154"/>
      <c r="E134" s="155"/>
    </row>
    <row r="135" spans="1:6" customFormat="1" ht="1.5" customHeight="1" x14ac:dyDescent="0.2">
      <c r="A135" s="153"/>
      <c r="B135" s="154"/>
      <c r="C135" s="154"/>
      <c r="D135" s="154"/>
      <c r="E135" s="155"/>
    </row>
    <row r="136" spans="1:6" customFormat="1" ht="1.5" customHeight="1" x14ac:dyDescent="0.2">
      <c r="A136" s="153"/>
      <c r="B136" s="154"/>
      <c r="C136" s="154"/>
      <c r="D136" s="154"/>
      <c r="E136" s="155"/>
    </row>
    <row r="137" spans="1:6" customFormat="1" ht="1.5" customHeight="1" x14ac:dyDescent="0.2">
      <c r="A137" s="153"/>
      <c r="B137" s="154"/>
      <c r="C137" s="154"/>
      <c r="D137" s="154"/>
      <c r="E137" s="155"/>
    </row>
    <row r="138" spans="1:6" customFormat="1" ht="1.5" customHeight="1" x14ac:dyDescent="0.2">
      <c r="A138" s="153"/>
      <c r="B138" s="154"/>
      <c r="C138" s="154"/>
      <c r="D138" s="154"/>
      <c r="E138" s="155"/>
    </row>
    <row r="139" spans="1:6" customFormat="1" ht="1.5" customHeight="1" x14ac:dyDescent="0.2">
      <c r="A139" s="156"/>
      <c r="B139" s="157"/>
      <c r="C139" s="157"/>
      <c r="D139" s="157"/>
      <c r="E139" s="158"/>
    </row>
    <row r="140" spans="1:6" ht="15" customHeight="1" x14ac:dyDescent="0.2">
      <c r="A140" s="103"/>
      <c r="B140" s="103"/>
      <c r="C140" s="103"/>
      <c r="D140" s="103"/>
      <c r="E140" s="103"/>
      <c r="F140" s="33"/>
    </row>
    <row r="141" spans="1:6" ht="24" customHeight="1" thickBot="1" x14ac:dyDescent="0.25">
      <c r="A141" s="104"/>
      <c r="B141" s="104"/>
      <c r="C141" s="34" t="s">
        <v>1</v>
      </c>
      <c r="D141" s="34" t="s">
        <v>2</v>
      </c>
      <c r="E141" s="31" t="s">
        <v>67</v>
      </c>
    </row>
    <row r="142" spans="1:6" ht="26.25" customHeight="1" thickBot="1" x14ac:dyDescent="0.25">
      <c r="A142" s="132" t="s">
        <v>102</v>
      </c>
      <c r="B142" s="133"/>
      <c r="C142" s="13"/>
      <c r="D142" s="8"/>
      <c r="E142" s="12">
        <f>D142*0.012</f>
        <v>0</v>
      </c>
    </row>
    <row r="143" spans="1:6" ht="12" thickBot="1" x14ac:dyDescent="0.25">
      <c r="A143" s="78" t="s">
        <v>73</v>
      </c>
      <c r="B143" s="85"/>
      <c r="C143" s="86"/>
      <c r="D143" s="87"/>
      <c r="E143" s="79"/>
    </row>
    <row r="144" spans="1:6" ht="12" x14ac:dyDescent="0.2">
      <c r="A144" s="161" t="s">
        <v>104</v>
      </c>
      <c r="B144" s="161"/>
      <c r="C144" s="161"/>
      <c r="D144" s="161"/>
      <c r="E144" s="161"/>
      <c r="F144" s="33"/>
    </row>
    <row r="145" spans="1:5" ht="9" customHeight="1" x14ac:dyDescent="0.2">
      <c r="A145" s="162" t="s">
        <v>100</v>
      </c>
      <c r="B145" s="162"/>
      <c r="C145" s="162"/>
      <c r="D145" s="162"/>
      <c r="E145" s="162"/>
    </row>
    <row r="146" spans="1:5" ht="9" customHeight="1" x14ac:dyDescent="0.2">
      <c r="A146" s="163"/>
      <c r="B146" s="163"/>
      <c r="C146" s="163"/>
      <c r="D146" s="163"/>
      <c r="E146" s="163"/>
    </row>
    <row r="147" spans="1:5" ht="9" customHeight="1" x14ac:dyDescent="0.2">
      <c r="A147" s="163"/>
      <c r="B147" s="163"/>
      <c r="C147" s="163"/>
      <c r="D147" s="163"/>
      <c r="E147" s="163"/>
    </row>
    <row r="148" spans="1:5" ht="9" customHeight="1" x14ac:dyDescent="0.2">
      <c r="A148" s="163"/>
      <c r="B148" s="163"/>
      <c r="C148" s="163"/>
      <c r="D148" s="163"/>
      <c r="E148" s="163"/>
    </row>
    <row r="149" spans="1:5" ht="9" customHeight="1" x14ac:dyDescent="0.2">
      <c r="A149" s="163"/>
      <c r="B149" s="163"/>
      <c r="C149" s="163"/>
      <c r="D149" s="163"/>
      <c r="E149" s="163"/>
    </row>
    <row r="150" spans="1:5" ht="9" customHeight="1" x14ac:dyDescent="0.2">
      <c r="A150" s="163"/>
      <c r="B150" s="163"/>
      <c r="C150" s="163"/>
      <c r="D150" s="163"/>
      <c r="E150" s="163"/>
    </row>
    <row r="151" spans="1:5" ht="9" customHeight="1" x14ac:dyDescent="0.2">
      <c r="A151" s="163"/>
      <c r="B151" s="163"/>
      <c r="C151" s="163"/>
      <c r="D151" s="163"/>
      <c r="E151" s="163"/>
    </row>
    <row r="152" spans="1:5" ht="12.75" x14ac:dyDescent="0.2">
      <c r="A152"/>
      <c r="B152"/>
      <c r="C152"/>
      <c r="D152"/>
      <c r="E152"/>
    </row>
    <row r="153" spans="1:5" ht="29.25" customHeight="1" x14ac:dyDescent="0.2">
      <c r="A153" s="101" t="s">
        <v>78</v>
      </c>
      <c r="B153" s="101"/>
      <c r="C153" s="101"/>
      <c r="D153" s="101"/>
      <c r="E153" s="101"/>
    </row>
    <row r="154" spans="1:5" ht="24" customHeight="1" thickBot="1" x14ac:dyDescent="0.25">
      <c r="A154" s="121"/>
      <c r="B154" s="122"/>
      <c r="C154" s="34" t="s">
        <v>1</v>
      </c>
      <c r="D154" s="34" t="s">
        <v>2</v>
      </c>
      <c r="E154" s="31" t="s">
        <v>67</v>
      </c>
    </row>
    <row r="155" spans="1:5" ht="12" thickBot="1" x14ac:dyDescent="0.25">
      <c r="A155" s="88" t="s">
        <v>77</v>
      </c>
      <c r="B155" s="89"/>
      <c r="C155" s="6"/>
      <c r="D155" s="9"/>
      <c r="E155" s="1">
        <f t="shared" ref="E155:E162" si="0">D155*0.012</f>
        <v>0</v>
      </c>
    </row>
    <row r="156" spans="1:5" ht="12" thickBot="1" x14ac:dyDescent="0.25">
      <c r="A156" s="88" t="s">
        <v>80</v>
      </c>
      <c r="B156" s="89"/>
      <c r="C156" s="6"/>
      <c r="D156" s="9"/>
      <c r="E156" s="1">
        <f t="shared" si="0"/>
        <v>0</v>
      </c>
    </row>
    <row r="157" spans="1:5" ht="12" thickBot="1" x14ac:dyDescent="0.25">
      <c r="A157" s="88" t="s">
        <v>81</v>
      </c>
      <c r="B157" s="89"/>
      <c r="C157" s="6"/>
      <c r="D157" s="9"/>
      <c r="E157" s="1">
        <f t="shared" si="0"/>
        <v>0</v>
      </c>
    </row>
    <row r="158" spans="1:5" ht="12" thickBot="1" x14ac:dyDescent="0.25">
      <c r="A158" s="88" t="s">
        <v>82</v>
      </c>
      <c r="B158" s="89"/>
      <c r="C158" s="6"/>
      <c r="D158" s="9"/>
      <c r="E158" s="1">
        <f t="shared" si="0"/>
        <v>0</v>
      </c>
    </row>
    <row r="159" spans="1:5" ht="12" thickBot="1" x14ac:dyDescent="0.25">
      <c r="A159" s="88" t="s">
        <v>83</v>
      </c>
      <c r="B159" s="89"/>
      <c r="C159" s="6"/>
      <c r="D159" s="9"/>
      <c r="E159" s="1">
        <f t="shared" si="0"/>
        <v>0</v>
      </c>
    </row>
    <row r="160" spans="1:5" ht="12" thickBot="1" x14ac:dyDescent="0.25">
      <c r="A160" s="88" t="s">
        <v>84</v>
      </c>
      <c r="B160" s="89"/>
      <c r="C160" s="6"/>
      <c r="D160" s="9"/>
      <c r="E160" s="1">
        <f t="shared" si="0"/>
        <v>0</v>
      </c>
    </row>
    <row r="161" spans="1:5" ht="12" thickBot="1" x14ac:dyDescent="0.25">
      <c r="A161" s="173" t="s">
        <v>85</v>
      </c>
      <c r="B161" s="174"/>
      <c r="C161" s="6"/>
      <c r="D161" s="9"/>
      <c r="E161" s="1">
        <f t="shared" si="0"/>
        <v>0</v>
      </c>
    </row>
    <row r="162" spans="1:5" ht="12" thickBot="1" x14ac:dyDescent="0.25">
      <c r="A162" s="88" t="s">
        <v>96</v>
      </c>
      <c r="B162" s="175"/>
      <c r="C162" s="7"/>
      <c r="D162" s="8"/>
      <c r="E162" s="1">
        <f t="shared" si="0"/>
        <v>0</v>
      </c>
    </row>
    <row r="163" spans="1:5" ht="12" thickBot="1" x14ac:dyDescent="0.25">
      <c r="A163" s="54" t="s">
        <v>72</v>
      </c>
      <c r="B163" s="85"/>
      <c r="C163" s="86"/>
      <c r="D163" s="87"/>
      <c r="E163" s="80"/>
    </row>
    <row r="164" spans="1:5" ht="12.75" customHeight="1" x14ac:dyDescent="0.2">
      <c r="A164" s="100" t="s">
        <v>79</v>
      </c>
      <c r="B164" s="100"/>
      <c r="C164" s="100"/>
      <c r="D164" s="100"/>
      <c r="E164" s="100"/>
    </row>
    <row r="165" spans="1:5" ht="18" customHeight="1" x14ac:dyDescent="0.2">
      <c r="A165" s="101"/>
      <c r="B165" s="101"/>
      <c r="C165" s="101"/>
      <c r="D165" s="101"/>
      <c r="E165" s="101"/>
    </row>
    <row r="166" spans="1:5" ht="24" customHeight="1" thickBot="1" x14ac:dyDescent="0.25">
      <c r="A166" s="121"/>
      <c r="B166" s="122"/>
      <c r="C166" s="34" t="s">
        <v>1</v>
      </c>
      <c r="D166" s="30" t="s">
        <v>2</v>
      </c>
      <c r="E166" s="31" t="s">
        <v>67</v>
      </c>
    </row>
    <row r="167" spans="1:5" ht="15" customHeight="1" thickBot="1" x14ac:dyDescent="0.25">
      <c r="A167" s="107" t="s">
        <v>51</v>
      </c>
      <c r="B167" s="108"/>
      <c r="C167" s="6"/>
      <c r="D167" s="8"/>
      <c r="E167" s="1">
        <f>D167*0.012</f>
        <v>0</v>
      </c>
    </row>
    <row r="168" spans="1:5" ht="24" customHeight="1" thickBot="1" x14ac:dyDescent="0.25">
      <c r="A168" s="107" t="s">
        <v>86</v>
      </c>
      <c r="B168" s="123"/>
      <c r="C168" s="6"/>
      <c r="D168" s="14"/>
      <c r="E168" s="1">
        <f>(D168*0.03)*0.47</f>
        <v>0</v>
      </c>
    </row>
    <row r="169" spans="1:5" ht="24" customHeight="1" thickBot="1" x14ac:dyDescent="0.25">
      <c r="A169" s="107" t="s">
        <v>87</v>
      </c>
      <c r="B169" s="123"/>
      <c r="C169" s="7"/>
      <c r="D169" s="8"/>
      <c r="E169" s="1">
        <f>(D169*0.03)*0.416</f>
        <v>0</v>
      </c>
    </row>
    <row r="170" spans="1:5" ht="15" customHeight="1" thickBot="1" x14ac:dyDescent="0.25">
      <c r="A170" s="91" t="s">
        <v>89</v>
      </c>
      <c r="B170" s="92"/>
      <c r="C170" s="7"/>
      <c r="D170" s="14"/>
      <c r="E170" s="1">
        <f>(D170*0.03)*0.47</f>
        <v>0</v>
      </c>
    </row>
    <row r="171" spans="1:5" ht="24" customHeight="1" thickBot="1" x14ac:dyDescent="0.25">
      <c r="A171" s="124" t="s">
        <v>88</v>
      </c>
      <c r="B171" s="125"/>
      <c r="C171" s="11"/>
      <c r="D171" s="8"/>
      <c r="E171" s="1">
        <f>(D171*0.03)*0.416</f>
        <v>0</v>
      </c>
    </row>
    <row r="172" spans="1:5" ht="2.1" customHeight="1" x14ac:dyDescent="0.2">
      <c r="A172" s="172" t="s">
        <v>4</v>
      </c>
      <c r="B172" s="172"/>
      <c r="C172" s="172"/>
      <c r="D172" s="172"/>
      <c r="E172" s="172"/>
    </row>
    <row r="173" spans="1:5" ht="2.1" customHeight="1" x14ac:dyDescent="0.2">
      <c r="A173" s="172"/>
      <c r="B173" s="172"/>
      <c r="C173" s="172"/>
      <c r="D173" s="172"/>
      <c r="E173" s="172"/>
    </row>
    <row r="174" spans="1:5" ht="2.1" customHeight="1" x14ac:dyDescent="0.2">
      <c r="A174" s="172"/>
      <c r="B174" s="172"/>
      <c r="C174" s="172"/>
      <c r="D174" s="172"/>
      <c r="E174" s="172"/>
    </row>
    <row r="175" spans="1:5" ht="2.1" customHeight="1" x14ac:dyDescent="0.2">
      <c r="A175" s="172"/>
      <c r="B175" s="172"/>
      <c r="C175" s="172"/>
      <c r="D175" s="172"/>
      <c r="E175" s="172"/>
    </row>
    <row r="176" spans="1:5" ht="2.1" customHeight="1" x14ac:dyDescent="0.2">
      <c r="A176" s="172"/>
      <c r="B176" s="172"/>
      <c r="C176" s="172"/>
      <c r="D176" s="172"/>
      <c r="E176" s="172"/>
    </row>
    <row r="177" spans="1:5" ht="2.1" customHeight="1" x14ac:dyDescent="0.2">
      <c r="A177" s="172"/>
      <c r="B177" s="172"/>
      <c r="C177" s="172"/>
      <c r="D177" s="172"/>
      <c r="E177" s="172"/>
    </row>
    <row r="178" spans="1:5" ht="11.25" customHeight="1" x14ac:dyDescent="0.2">
      <c r="A178" s="172"/>
      <c r="B178" s="172"/>
      <c r="C178" s="172"/>
      <c r="D178" s="172"/>
      <c r="E178" s="172"/>
    </row>
    <row r="179" spans="1:5" x14ac:dyDescent="0.2">
      <c r="A179" s="172"/>
      <c r="B179" s="172"/>
      <c r="C179" s="172"/>
      <c r="D179" s="172"/>
      <c r="E179" s="172"/>
    </row>
    <row r="180" spans="1:5" ht="12.75" customHeight="1" x14ac:dyDescent="0.2">
      <c r="A180" s="102" t="s">
        <v>5</v>
      </c>
      <c r="B180" s="102"/>
      <c r="C180" s="102"/>
      <c r="D180" s="102"/>
      <c r="E180" s="102"/>
    </row>
    <row r="181" spans="1:5" ht="18" customHeight="1" x14ac:dyDescent="0.2">
      <c r="A181" s="102"/>
      <c r="B181" s="102"/>
      <c r="C181" s="102"/>
      <c r="D181" s="102"/>
      <c r="E181" s="102"/>
    </row>
    <row r="182" spans="1:5" ht="0.75" customHeight="1" x14ac:dyDescent="0.25">
      <c r="A182" s="57"/>
      <c r="B182" s="57"/>
      <c r="C182" s="57"/>
      <c r="D182" s="57"/>
      <c r="E182" s="57"/>
    </row>
    <row r="183" spans="1:5" ht="24" customHeight="1" thickBot="1" x14ac:dyDescent="0.25">
      <c r="A183" s="119" t="s">
        <v>6</v>
      </c>
      <c r="B183" s="119"/>
      <c r="C183" s="34" t="s">
        <v>1</v>
      </c>
      <c r="D183" s="31" t="s">
        <v>7</v>
      </c>
      <c r="E183" s="31" t="s">
        <v>67</v>
      </c>
    </row>
    <row r="184" spans="1:5" ht="12" thickBot="1" x14ac:dyDescent="0.25">
      <c r="A184" s="120" t="s">
        <v>8</v>
      </c>
      <c r="B184" s="120"/>
      <c r="C184" s="15"/>
      <c r="D184" s="39">
        <v>1.5</v>
      </c>
      <c r="E184" s="1">
        <f>(C184*D184)*0.5</f>
        <v>0</v>
      </c>
    </row>
    <row r="185" spans="1:5" ht="12" thickBot="1" x14ac:dyDescent="0.25">
      <c r="A185" s="139" t="s">
        <v>9</v>
      </c>
      <c r="B185" s="139"/>
      <c r="C185" s="16"/>
      <c r="D185" s="39">
        <v>2</v>
      </c>
      <c r="E185" s="1">
        <f>(C185*D185)*0.5</f>
        <v>0</v>
      </c>
    </row>
    <row r="186" spans="1:5" ht="24" customHeight="1" thickBot="1" x14ac:dyDescent="0.25">
      <c r="A186" s="119" t="s">
        <v>11</v>
      </c>
      <c r="B186" s="119"/>
      <c r="C186" s="40" t="s">
        <v>1</v>
      </c>
      <c r="D186" s="31" t="s">
        <v>7</v>
      </c>
      <c r="E186" s="31" t="s">
        <v>67</v>
      </c>
    </row>
    <row r="187" spans="1:5" ht="12" thickBot="1" x14ac:dyDescent="0.25">
      <c r="A187" s="120" t="s">
        <v>12</v>
      </c>
      <c r="B187" s="120"/>
      <c r="C187" s="15"/>
      <c r="D187" s="39">
        <v>3</v>
      </c>
      <c r="E187" s="1">
        <f>(C187*D187)*0.4</f>
        <v>0</v>
      </c>
    </row>
    <row r="188" spans="1:5" ht="12" thickBot="1" x14ac:dyDescent="0.25">
      <c r="A188" s="120" t="s">
        <v>13</v>
      </c>
      <c r="B188" s="120"/>
      <c r="C188" s="16"/>
      <c r="D188" s="39">
        <v>4</v>
      </c>
      <c r="E188" s="1">
        <f>(C188*D188)*0.4</f>
        <v>0</v>
      </c>
    </row>
    <row r="189" spans="1:5" ht="24" customHeight="1" thickBot="1" x14ac:dyDescent="0.25">
      <c r="A189" s="119" t="s">
        <v>14</v>
      </c>
      <c r="B189" s="119"/>
      <c r="C189" s="40" t="s">
        <v>1</v>
      </c>
      <c r="D189" s="31" t="s">
        <v>7</v>
      </c>
      <c r="E189" s="31" t="s">
        <v>67</v>
      </c>
    </row>
    <row r="190" spans="1:5" ht="12" thickBot="1" x14ac:dyDescent="0.25">
      <c r="A190" s="139" t="s">
        <v>15</v>
      </c>
      <c r="B190" s="139"/>
      <c r="C190" s="15"/>
      <c r="D190" s="41">
        <v>0.4</v>
      </c>
      <c r="E190" s="1">
        <f>(C190*D190)*0.47</f>
        <v>0</v>
      </c>
    </row>
    <row r="191" spans="1:5" ht="12" thickBot="1" x14ac:dyDescent="0.25">
      <c r="A191" s="139" t="s">
        <v>16</v>
      </c>
      <c r="B191" s="139"/>
      <c r="C191" s="16"/>
      <c r="D191" s="41">
        <v>2</v>
      </c>
      <c r="E191" s="1">
        <f>(C191*D191)*0.47</f>
        <v>0</v>
      </c>
    </row>
    <row r="192" spans="1:5" ht="12" thickBot="1" x14ac:dyDescent="0.25">
      <c r="A192" s="139" t="s">
        <v>17</v>
      </c>
      <c r="B192" s="139"/>
      <c r="C192" s="16"/>
      <c r="D192" s="41">
        <v>1</v>
      </c>
      <c r="E192" s="1">
        <f>(C192*D192)*0.413</f>
        <v>0</v>
      </c>
    </row>
    <row r="193" spans="1:5" ht="12" thickBot="1" x14ac:dyDescent="0.25">
      <c r="A193" s="139" t="s">
        <v>18</v>
      </c>
      <c r="B193" s="139"/>
      <c r="C193" s="16"/>
      <c r="D193" s="41">
        <v>5</v>
      </c>
      <c r="E193" s="1">
        <f>(C193*D193)*0.413</f>
        <v>0</v>
      </c>
    </row>
    <row r="194" spans="1:5" ht="12" thickBot="1" x14ac:dyDescent="0.25">
      <c r="A194" s="169" t="s">
        <v>19</v>
      </c>
      <c r="B194" s="170"/>
      <c r="C194" s="16"/>
      <c r="D194" s="42">
        <v>4</v>
      </c>
      <c r="E194" s="1">
        <f>(C194*D194)*0.475</f>
        <v>0</v>
      </c>
    </row>
    <row r="195" spans="1:5" ht="24" customHeight="1" thickBot="1" x14ac:dyDescent="0.25">
      <c r="A195" s="171" t="s">
        <v>65</v>
      </c>
      <c r="B195" s="171"/>
      <c r="C195" s="40" t="s">
        <v>1</v>
      </c>
      <c r="D195" s="73" t="s">
        <v>20</v>
      </c>
      <c r="E195" s="31" t="s">
        <v>67</v>
      </c>
    </row>
    <row r="196" spans="1:5" ht="12" thickBot="1" x14ac:dyDescent="0.25">
      <c r="A196" s="140" t="s">
        <v>21</v>
      </c>
      <c r="B196" s="140"/>
      <c r="C196" s="15"/>
      <c r="D196" s="2">
        <f>1*C196</f>
        <v>0</v>
      </c>
      <c r="E196" s="1">
        <f>(D196*1.5)*0.465</f>
        <v>0</v>
      </c>
    </row>
    <row r="197" spans="1:5" ht="12" thickBot="1" x14ac:dyDescent="0.25">
      <c r="A197" s="140" t="s">
        <v>22</v>
      </c>
      <c r="B197" s="140"/>
      <c r="C197" s="17"/>
      <c r="D197" s="2">
        <f>2*C197</f>
        <v>0</v>
      </c>
      <c r="E197" s="1">
        <f t="shared" ref="E197:E201" si="1">(D197*1.5)*0.465</f>
        <v>0</v>
      </c>
    </row>
    <row r="198" spans="1:5" ht="12" thickBot="1" x14ac:dyDescent="0.25">
      <c r="A198" s="140" t="s">
        <v>23</v>
      </c>
      <c r="B198" s="140"/>
      <c r="C198" s="17"/>
      <c r="D198" s="2">
        <f>4*C198</f>
        <v>0</v>
      </c>
      <c r="E198" s="1">
        <f t="shared" si="1"/>
        <v>0</v>
      </c>
    </row>
    <row r="199" spans="1:5" ht="12" thickBot="1" x14ac:dyDescent="0.25">
      <c r="A199" s="140" t="s">
        <v>24</v>
      </c>
      <c r="B199" s="140"/>
      <c r="C199" s="17"/>
      <c r="D199" s="2">
        <f>8*C199</f>
        <v>0</v>
      </c>
      <c r="E199" s="1">
        <f t="shared" si="1"/>
        <v>0</v>
      </c>
    </row>
    <row r="200" spans="1:5" ht="12" thickBot="1" x14ac:dyDescent="0.25">
      <c r="A200" s="140" t="s">
        <v>25</v>
      </c>
      <c r="B200" s="140"/>
      <c r="C200" s="17"/>
      <c r="D200" s="2">
        <f>16*C200</f>
        <v>0</v>
      </c>
      <c r="E200" s="1">
        <f t="shared" si="1"/>
        <v>0</v>
      </c>
    </row>
    <row r="201" spans="1:5" ht="12" thickBot="1" x14ac:dyDescent="0.25">
      <c r="A201" s="140" t="s">
        <v>26</v>
      </c>
      <c r="B201" s="140"/>
      <c r="C201" s="17"/>
      <c r="D201" s="2">
        <f>32*C201</f>
        <v>0</v>
      </c>
      <c r="E201" s="1">
        <f t="shared" si="1"/>
        <v>0</v>
      </c>
    </row>
    <row r="202" spans="1:5" ht="12" thickBot="1" x14ac:dyDescent="0.25">
      <c r="A202" s="141" t="s">
        <v>27</v>
      </c>
      <c r="B202" s="141"/>
      <c r="C202" s="17"/>
      <c r="D202" s="2" t="s">
        <v>28</v>
      </c>
      <c r="E202" s="1">
        <f>(C202*90)*0.465</f>
        <v>0</v>
      </c>
    </row>
    <row r="203" spans="1:5" ht="12" thickBot="1" x14ac:dyDescent="0.25">
      <c r="A203" s="142" t="s">
        <v>29</v>
      </c>
      <c r="B203" s="142"/>
      <c r="C203" s="82"/>
      <c r="D203" s="43"/>
      <c r="E203" s="1"/>
    </row>
    <row r="204" spans="1:5" ht="12" thickBot="1" x14ac:dyDescent="0.25">
      <c r="A204" s="176"/>
      <c r="B204" s="177"/>
      <c r="C204" s="17"/>
      <c r="D204" s="2">
        <f>A204*C204</f>
        <v>0</v>
      </c>
      <c r="E204" s="1">
        <f>((D204/60)*90)*0.465</f>
        <v>0</v>
      </c>
    </row>
    <row r="205" spans="1:5" ht="12" thickBot="1" x14ac:dyDescent="0.25">
      <c r="A205" s="178"/>
      <c r="B205" s="179"/>
      <c r="C205" s="20"/>
      <c r="D205" s="2">
        <f>A205*C205</f>
        <v>0</v>
      </c>
      <c r="E205" s="1">
        <f>((D205/60)*90)*0.465</f>
        <v>0</v>
      </c>
    </row>
    <row r="206" spans="1:5" x14ac:dyDescent="0.2">
      <c r="A206" s="33"/>
      <c r="B206" s="44"/>
      <c r="C206" s="45"/>
      <c r="D206" s="46"/>
      <c r="E206" s="33"/>
    </row>
    <row r="207" spans="1:5" ht="24" customHeight="1" thickBot="1" x14ac:dyDescent="0.25">
      <c r="A207" s="106" t="s">
        <v>76</v>
      </c>
      <c r="B207" s="106"/>
      <c r="C207" s="34" t="s">
        <v>1</v>
      </c>
      <c r="D207" s="34" t="s">
        <v>30</v>
      </c>
      <c r="E207" s="31" t="s">
        <v>67</v>
      </c>
    </row>
    <row r="208" spans="1:5" ht="12" thickBot="1" x14ac:dyDescent="0.25">
      <c r="A208" s="140" t="s">
        <v>31</v>
      </c>
      <c r="B208" s="140"/>
      <c r="C208" s="15"/>
      <c r="D208" s="2">
        <f>160*C208</f>
        <v>0</v>
      </c>
      <c r="E208" s="1">
        <f>(D208*0.15)*0.416</f>
        <v>0</v>
      </c>
    </row>
    <row r="209" spans="1:5" ht="12" thickBot="1" x14ac:dyDescent="0.25">
      <c r="A209" s="140" t="s">
        <v>32</v>
      </c>
      <c r="B209" s="140"/>
      <c r="C209" s="16"/>
      <c r="D209" s="2">
        <f>250*C209</f>
        <v>0</v>
      </c>
      <c r="E209" s="1">
        <f t="shared" ref="E209:E213" si="2">(D209*0.15)*0.416</f>
        <v>0</v>
      </c>
    </row>
    <row r="210" spans="1:5" ht="12" thickBot="1" x14ac:dyDescent="0.25">
      <c r="A210" s="140" t="s">
        <v>33</v>
      </c>
      <c r="B210" s="140"/>
      <c r="C210" s="16"/>
      <c r="D210" s="2">
        <f>320*C210</f>
        <v>0</v>
      </c>
      <c r="E210" s="1">
        <f t="shared" si="2"/>
        <v>0</v>
      </c>
    </row>
    <row r="211" spans="1:5" ht="12" thickBot="1" x14ac:dyDescent="0.25">
      <c r="A211" s="140" t="s">
        <v>34</v>
      </c>
      <c r="B211" s="140"/>
      <c r="C211" s="16"/>
      <c r="D211" s="2">
        <f>500*C211</f>
        <v>0</v>
      </c>
      <c r="E211" s="1">
        <f t="shared" si="2"/>
        <v>0</v>
      </c>
    </row>
    <row r="212" spans="1:5" ht="12" thickBot="1" x14ac:dyDescent="0.25">
      <c r="A212" s="140" t="s">
        <v>35</v>
      </c>
      <c r="B212" s="140"/>
      <c r="C212" s="16"/>
      <c r="D212" s="2">
        <f>640*C212</f>
        <v>0</v>
      </c>
      <c r="E212" s="1">
        <f t="shared" si="2"/>
        <v>0</v>
      </c>
    </row>
    <row r="213" spans="1:5" ht="12" thickBot="1" x14ac:dyDescent="0.25">
      <c r="A213" s="141" t="s">
        <v>36</v>
      </c>
      <c r="B213" s="141"/>
      <c r="C213" s="16"/>
      <c r="D213" s="2">
        <f>750*C213</f>
        <v>0</v>
      </c>
      <c r="E213" s="1">
        <f t="shared" si="2"/>
        <v>0</v>
      </c>
    </row>
    <row r="214" spans="1:5" ht="12" thickBot="1" x14ac:dyDescent="0.25">
      <c r="A214" s="180" t="s">
        <v>37</v>
      </c>
      <c r="B214" s="180"/>
      <c r="C214" s="47"/>
      <c r="E214" s="48"/>
    </row>
    <row r="215" spans="1:5" ht="12" thickBot="1" x14ac:dyDescent="0.25">
      <c r="A215" s="98"/>
      <c r="B215" s="99"/>
      <c r="C215" s="18"/>
      <c r="D215" s="2">
        <f>A215*C215</f>
        <v>0</v>
      </c>
      <c r="E215" s="1">
        <f>(D215*0.15)*0.416</f>
        <v>0</v>
      </c>
    </row>
    <row r="216" spans="1:5" ht="12" thickBot="1" x14ac:dyDescent="0.25">
      <c r="A216" s="96"/>
      <c r="B216" s="97"/>
      <c r="C216" s="16"/>
      <c r="D216" s="2">
        <f>A216*C216</f>
        <v>0</v>
      </c>
      <c r="E216" s="1">
        <f>(D216*0.15)*0.416</f>
        <v>0</v>
      </c>
    </row>
    <row r="217" spans="1:5" ht="12" thickBot="1" x14ac:dyDescent="0.25">
      <c r="A217" s="96"/>
      <c r="B217" s="97"/>
      <c r="C217" s="16"/>
      <c r="D217" s="2">
        <f t="shared" ref="D217:D218" si="3">A217*C217</f>
        <v>0</v>
      </c>
      <c r="E217" s="1">
        <f t="shared" ref="E217:E218" si="4">(D217*0.15)*0.416</f>
        <v>0</v>
      </c>
    </row>
    <row r="218" spans="1:5" ht="12" thickBot="1" x14ac:dyDescent="0.25">
      <c r="A218" s="96"/>
      <c r="B218" s="97"/>
      <c r="C218" s="16"/>
      <c r="D218" s="2">
        <f t="shared" si="3"/>
        <v>0</v>
      </c>
      <c r="E218" s="1">
        <f t="shared" si="4"/>
        <v>0</v>
      </c>
    </row>
    <row r="219" spans="1:5" ht="12" thickBot="1" x14ac:dyDescent="0.25">
      <c r="A219" s="98"/>
      <c r="B219" s="168"/>
      <c r="C219" s="19"/>
      <c r="D219" s="2">
        <f>A219*C219</f>
        <v>0</v>
      </c>
      <c r="E219" s="1">
        <f>(D219*0.15)*0.416</f>
        <v>0</v>
      </c>
    </row>
    <row r="221" spans="1:5" ht="24" customHeight="1" thickBot="1" x14ac:dyDescent="0.25">
      <c r="A221" s="106" t="s">
        <v>106</v>
      </c>
      <c r="B221" s="106"/>
      <c r="C221" s="34" t="s">
        <v>1</v>
      </c>
      <c r="D221" s="34" t="s">
        <v>38</v>
      </c>
      <c r="E221" s="31" t="s">
        <v>67</v>
      </c>
    </row>
    <row r="222" spans="1:5" ht="12" thickBot="1" x14ac:dyDescent="0.25">
      <c r="A222" s="140" t="s">
        <v>39</v>
      </c>
      <c r="B222" s="140"/>
      <c r="C222" s="15"/>
      <c r="D222" s="2">
        <v>0</v>
      </c>
      <c r="E222" s="1">
        <f>(C222*150)*0.416</f>
        <v>0</v>
      </c>
    </row>
    <row r="223" spans="1:5" ht="12" thickBot="1" x14ac:dyDescent="0.25">
      <c r="A223" s="140" t="s">
        <v>40</v>
      </c>
      <c r="B223" s="140"/>
      <c r="C223" s="16"/>
      <c r="D223" s="2">
        <f>500*C223</f>
        <v>0</v>
      </c>
      <c r="E223" s="3">
        <f>((150*C223)+(0.1*D223))*0.416</f>
        <v>0</v>
      </c>
    </row>
    <row r="224" spans="1:5" ht="12" thickBot="1" x14ac:dyDescent="0.25">
      <c r="A224" s="140" t="s">
        <v>41</v>
      </c>
      <c r="B224" s="140"/>
      <c r="C224" s="16"/>
      <c r="D224" s="2">
        <f>1000*C224</f>
        <v>0</v>
      </c>
      <c r="E224" s="3">
        <f>((150*C224)+(0.1*D224))*0.416</f>
        <v>0</v>
      </c>
    </row>
    <row r="225" spans="1:5" ht="12" thickBot="1" x14ac:dyDescent="0.25">
      <c r="A225" s="140" t="s">
        <v>42</v>
      </c>
      <c r="B225" s="140"/>
      <c r="C225" s="16"/>
      <c r="D225" s="2">
        <f>3000*C225</f>
        <v>0</v>
      </c>
      <c r="E225" s="3">
        <f>((150*C225)+(0.1*D225))*0.416</f>
        <v>0</v>
      </c>
    </row>
    <row r="226" spans="1:5" ht="12" thickBot="1" x14ac:dyDescent="0.25">
      <c r="A226" s="141" t="s">
        <v>43</v>
      </c>
      <c r="B226" s="141"/>
      <c r="C226" s="16"/>
      <c r="D226" s="2">
        <f>7000*C226</f>
        <v>0</v>
      </c>
      <c r="E226" s="3">
        <f>((150*C226)+(0.1*D226))*0.416</f>
        <v>0</v>
      </c>
    </row>
    <row r="227" spans="1:5" ht="12" thickBot="1" x14ac:dyDescent="0.25">
      <c r="A227" s="149" t="s">
        <v>37</v>
      </c>
      <c r="B227" s="149"/>
      <c r="C227" s="49"/>
      <c r="E227" s="1"/>
    </row>
    <row r="228" spans="1:5" ht="12" thickBot="1" x14ac:dyDescent="0.25">
      <c r="A228" s="98"/>
      <c r="B228" s="99"/>
      <c r="C228" s="19"/>
      <c r="D228" s="2">
        <f>(A228-1000)*C228</f>
        <v>0</v>
      </c>
      <c r="E228" s="3">
        <f>((150*C228)+(0.1*D228))*0.416</f>
        <v>0</v>
      </c>
    </row>
    <row r="229" spans="1:5" ht="12" thickBot="1" x14ac:dyDescent="0.25">
      <c r="A229" s="98"/>
      <c r="B229" s="99"/>
      <c r="C229" s="19"/>
      <c r="D229" s="2">
        <f t="shared" ref="D229:D232" si="5">(A229-1000)*C229</f>
        <v>0</v>
      </c>
      <c r="E229" s="3">
        <f t="shared" ref="E229:E232" si="6">((150*C229)+(0.1*D229))*0.416</f>
        <v>0</v>
      </c>
    </row>
    <row r="230" spans="1:5" ht="12" thickBot="1" x14ac:dyDescent="0.25">
      <c r="A230" s="98"/>
      <c r="B230" s="99"/>
      <c r="C230" s="19"/>
      <c r="D230" s="2">
        <f t="shared" si="5"/>
        <v>0</v>
      </c>
      <c r="E230" s="3">
        <f t="shared" si="6"/>
        <v>0</v>
      </c>
    </row>
    <row r="231" spans="1:5" ht="12" thickBot="1" x14ac:dyDescent="0.25">
      <c r="A231" s="98"/>
      <c r="B231" s="99"/>
      <c r="C231" s="19"/>
      <c r="D231" s="2">
        <f t="shared" si="5"/>
        <v>0</v>
      </c>
      <c r="E231" s="3">
        <f t="shared" si="6"/>
        <v>0</v>
      </c>
    </row>
    <row r="232" spans="1:5" ht="12" thickBot="1" x14ac:dyDescent="0.25">
      <c r="A232" s="98"/>
      <c r="B232" s="99"/>
      <c r="C232" s="19"/>
      <c r="D232" s="2">
        <f t="shared" si="5"/>
        <v>0</v>
      </c>
      <c r="E232" s="3">
        <f t="shared" si="6"/>
        <v>0</v>
      </c>
    </row>
    <row r="233" spans="1:5" ht="12" thickBot="1" x14ac:dyDescent="0.25">
      <c r="A233" s="98"/>
      <c r="B233" s="99"/>
      <c r="C233" s="19"/>
      <c r="D233" s="2">
        <f t="shared" ref="D233:D234" si="7">(A233-1000)*C233</f>
        <v>0</v>
      </c>
      <c r="E233" s="3">
        <f t="shared" ref="E233:E234" si="8">((150*C233)+(0.1*D233))*0.416</f>
        <v>0</v>
      </c>
    </row>
    <row r="234" spans="1:5" ht="12" thickBot="1" x14ac:dyDescent="0.25">
      <c r="A234" s="98"/>
      <c r="B234" s="99"/>
      <c r="C234" s="19"/>
      <c r="D234" s="2">
        <f t="shared" si="7"/>
        <v>0</v>
      </c>
      <c r="E234" s="3">
        <f t="shared" si="8"/>
        <v>0</v>
      </c>
    </row>
    <row r="235" spans="1:5" ht="12" thickBot="1" x14ac:dyDescent="0.25">
      <c r="A235" s="98"/>
      <c r="B235" s="99"/>
      <c r="C235" s="19"/>
      <c r="D235" s="2">
        <f>(A235-1000)*C235</f>
        <v>0</v>
      </c>
      <c r="E235" s="3">
        <f>((150*C235)+(0.1*D235))*0.416</f>
        <v>0</v>
      </c>
    </row>
    <row r="236" spans="1:5" x14ac:dyDescent="0.2">
      <c r="A236" s="33"/>
      <c r="B236" s="33"/>
      <c r="C236" s="28"/>
    </row>
    <row r="237" spans="1:5" x14ac:dyDescent="0.2">
      <c r="B237" s="59" t="s">
        <v>97</v>
      </c>
      <c r="C237" s="150" t="s">
        <v>68</v>
      </c>
      <c r="D237" s="151"/>
      <c r="E237" s="60">
        <f>SUM(E14:E16,  E19:E21,  E52:E92,  E142,  E155:E162,  E167:E171,  E184:E185,  E187:E188,  E190:E194,  E196:E202,  E204:E205,  E208:E213,  E215:E219,  E222:E226,  E228:E235)</f>
        <v>0</v>
      </c>
    </row>
    <row r="239" spans="1:5" ht="9" customHeight="1" x14ac:dyDescent="0.2">
      <c r="A239" s="152" t="s">
        <v>74</v>
      </c>
      <c r="B239" s="152"/>
      <c r="C239" s="152"/>
      <c r="D239" s="152"/>
      <c r="E239" s="152"/>
    </row>
    <row r="240" spans="1:5" ht="9" customHeight="1" x14ac:dyDescent="0.2">
      <c r="A240" s="152"/>
      <c r="B240" s="152"/>
      <c r="C240" s="152"/>
      <c r="D240" s="152"/>
      <c r="E240" s="152"/>
    </row>
    <row r="241" spans="1:5" ht="9" customHeight="1" x14ac:dyDescent="0.2">
      <c r="A241" s="152"/>
      <c r="B241" s="152"/>
      <c r="C241" s="152"/>
      <c r="D241" s="152"/>
      <c r="E241" s="152"/>
    </row>
    <row r="242" spans="1:5" ht="7.5" customHeight="1" x14ac:dyDescent="0.2">
      <c r="A242" s="83"/>
      <c r="B242" s="83"/>
      <c r="C242" s="83"/>
      <c r="D242" s="83"/>
      <c r="E242" s="83"/>
    </row>
    <row r="243" spans="1:5" ht="26.25" customHeight="1" thickBot="1" x14ac:dyDescent="0.25">
      <c r="A243" s="152" t="s">
        <v>98</v>
      </c>
      <c r="B243" s="152"/>
      <c r="C243" s="152"/>
      <c r="D243" s="152"/>
      <c r="E243" s="152"/>
    </row>
    <row r="244" spans="1:5" ht="12" thickBot="1" x14ac:dyDescent="0.25">
      <c r="B244" s="44"/>
      <c r="C244" s="50"/>
      <c r="D244" s="143"/>
      <c r="E244" s="144"/>
    </row>
    <row r="245" spans="1:5" ht="15.75" customHeight="1" thickBot="1" x14ac:dyDescent="0.25">
      <c r="A245" s="51" t="s">
        <v>44</v>
      </c>
      <c r="B245" s="21"/>
      <c r="C245" s="51" t="s">
        <v>45</v>
      </c>
      <c r="D245" s="145"/>
      <c r="E245" s="146"/>
    </row>
    <row r="246" spans="1:5" ht="15.75" customHeight="1" thickBot="1" x14ac:dyDescent="0.25">
      <c r="A246" s="52" t="s">
        <v>46</v>
      </c>
      <c r="B246" s="22"/>
      <c r="C246" s="53" t="s">
        <v>47</v>
      </c>
      <c r="D246" s="147"/>
      <c r="E246" s="148"/>
    </row>
  </sheetData>
  <sheetProtection algorithmName="SHA-512" hashValue="9O+k81nGsTfeFGilHb0y5N/94EyrrB9wxXaeUu1qocptLIkS1c5CAlNQB66nNkQVKzYfCSC0uoEvlkyuvVVraA==" saltValue="rglQP65/xf5Bzb9xyz9VRg==" spinCount="100000" sheet="1" objects="1" scenarios="1"/>
  <mergeCells count="148">
    <mergeCell ref="A219:B219"/>
    <mergeCell ref="A221:B221"/>
    <mergeCell ref="A194:B194"/>
    <mergeCell ref="A195:B195"/>
    <mergeCell ref="A172:E179"/>
    <mergeCell ref="A161:B161"/>
    <mergeCell ref="A162:B162"/>
    <mergeCell ref="A156:B156"/>
    <mergeCell ref="A157:B157"/>
    <mergeCell ref="A204:B204"/>
    <mergeCell ref="A205:B205"/>
    <mergeCell ref="A207:B207"/>
    <mergeCell ref="A208:B208"/>
    <mergeCell ref="A214:B214"/>
    <mergeCell ref="A215:B215"/>
    <mergeCell ref="A185:B185"/>
    <mergeCell ref="A186:B186"/>
    <mergeCell ref="A187:B187"/>
    <mergeCell ref="A188:B188"/>
    <mergeCell ref="A189:B189"/>
    <mergeCell ref="A216:B216"/>
    <mergeCell ref="A210:B210"/>
    <mergeCell ref="A211:B211"/>
    <mergeCell ref="A212:B212"/>
    <mergeCell ref="A213:B213"/>
    <mergeCell ref="A54:B54"/>
    <mergeCell ref="A53:B53"/>
    <mergeCell ref="A95:E95"/>
    <mergeCell ref="A76:B76"/>
    <mergeCell ref="A89:B89"/>
    <mergeCell ref="A153:E153"/>
    <mergeCell ref="A154:B154"/>
    <mergeCell ref="A97:E139"/>
    <mergeCell ref="A92:B92"/>
    <mergeCell ref="A144:E144"/>
    <mergeCell ref="A145:E151"/>
    <mergeCell ref="A63:E63"/>
    <mergeCell ref="A64:B64"/>
    <mergeCell ref="A77:B77"/>
    <mergeCell ref="A78:B78"/>
    <mergeCell ref="A85:B85"/>
    <mergeCell ref="A75:E75"/>
    <mergeCell ref="A83:B83"/>
    <mergeCell ref="A84:B84"/>
    <mergeCell ref="D244:E246"/>
    <mergeCell ref="A225:B225"/>
    <mergeCell ref="A226:B226"/>
    <mergeCell ref="A227:B227"/>
    <mergeCell ref="A228:B228"/>
    <mergeCell ref="A235:B235"/>
    <mergeCell ref="C237:D237"/>
    <mergeCell ref="A239:E241"/>
    <mergeCell ref="A222:B222"/>
    <mergeCell ref="A223:B223"/>
    <mergeCell ref="A224:B224"/>
    <mergeCell ref="A229:B229"/>
    <mergeCell ref="A230:B230"/>
    <mergeCell ref="A231:B231"/>
    <mergeCell ref="A232:B232"/>
    <mergeCell ref="A243:E243"/>
    <mergeCell ref="A190:B190"/>
    <mergeCell ref="A191:B191"/>
    <mergeCell ref="A192:B192"/>
    <mergeCell ref="A193:B193"/>
    <mergeCell ref="A196:B196"/>
    <mergeCell ref="A209:B209"/>
    <mergeCell ref="A197:B197"/>
    <mergeCell ref="A198:B198"/>
    <mergeCell ref="A199:B199"/>
    <mergeCell ref="A200:B200"/>
    <mergeCell ref="A201:B201"/>
    <mergeCell ref="A202:B202"/>
    <mergeCell ref="A203:B203"/>
    <mergeCell ref="A45:E45"/>
    <mergeCell ref="A51:E51"/>
    <mergeCell ref="A70:B70"/>
    <mergeCell ref="A49:B49"/>
    <mergeCell ref="A142:B142"/>
    <mergeCell ref="A96:E96"/>
    <mergeCell ref="A50:E50"/>
    <mergeCell ref="A71:B71"/>
    <mergeCell ref="A52:B52"/>
    <mergeCell ref="B93:D93"/>
    <mergeCell ref="B94:D94"/>
    <mergeCell ref="A91:B91"/>
    <mergeCell ref="A47:E47"/>
    <mergeCell ref="A65:B65"/>
    <mergeCell ref="A66:B66"/>
    <mergeCell ref="A87:E87"/>
    <mergeCell ref="A86:B86"/>
    <mergeCell ref="A82:B82"/>
    <mergeCell ref="A80:B80"/>
    <mergeCell ref="A81:E81"/>
    <mergeCell ref="A72:B72"/>
    <mergeCell ref="A74:B74"/>
    <mergeCell ref="A69:E69"/>
    <mergeCell ref="A88:B88"/>
    <mergeCell ref="A183:B183"/>
    <mergeCell ref="A184:B184"/>
    <mergeCell ref="A166:B166"/>
    <mergeCell ref="A168:B168"/>
    <mergeCell ref="A169:B169"/>
    <mergeCell ref="A170:B170"/>
    <mergeCell ref="A171:B171"/>
    <mergeCell ref="A167:B167"/>
    <mergeCell ref="A158:B158"/>
    <mergeCell ref="A217:B217"/>
    <mergeCell ref="A218:B218"/>
    <mergeCell ref="A233:B233"/>
    <mergeCell ref="A234:B234"/>
    <mergeCell ref="A164:E165"/>
    <mergeCell ref="A180:E181"/>
    <mergeCell ref="A140:E140"/>
    <mergeCell ref="A141:B141"/>
    <mergeCell ref="A2:E2"/>
    <mergeCell ref="A13:B13"/>
    <mergeCell ref="A14:B14"/>
    <mergeCell ref="A15:B15"/>
    <mergeCell ref="A21:B21"/>
    <mergeCell ref="A17:B17"/>
    <mergeCell ref="A10:E10"/>
    <mergeCell ref="A16:B16"/>
    <mergeCell ref="A18:B18"/>
    <mergeCell ref="A19:B19"/>
    <mergeCell ref="A20:B20"/>
    <mergeCell ref="A8:A9"/>
    <mergeCell ref="B8:B9"/>
    <mergeCell ref="A11:E11"/>
    <mergeCell ref="A22:E22"/>
    <mergeCell ref="A23:E44"/>
    <mergeCell ref="A68:B68"/>
    <mergeCell ref="A73:B73"/>
    <mergeCell ref="B143:D143"/>
    <mergeCell ref="B163:D163"/>
    <mergeCell ref="A159:B159"/>
    <mergeCell ref="A160:B160"/>
    <mergeCell ref="A90:B90"/>
    <mergeCell ref="A55:B55"/>
    <mergeCell ref="A56:B56"/>
    <mergeCell ref="A61:B61"/>
    <mergeCell ref="A62:B62"/>
    <mergeCell ref="A57:E57"/>
    <mergeCell ref="A58:B58"/>
    <mergeCell ref="A59:B59"/>
    <mergeCell ref="A60:B60"/>
    <mergeCell ref="A67:B67"/>
    <mergeCell ref="A79:B79"/>
    <mergeCell ref="A155:B155"/>
  </mergeCells>
  <dataValidations count="3">
    <dataValidation type="whole" allowBlank="1" showInputMessage="1" showErrorMessage="1" errorTitle="Zadaná kapacita je nad 1 TB !" error="Zadejte celé číslo od 1 do 1000._x000a_Disky nad 1000 GB patří do kategorie níže." sqref="A215:B219" xr:uid="{57B18331-0B50-4FA8-8D64-3552AF10DBEC}">
      <formula1>1</formula1>
      <formula2>1000</formula2>
    </dataValidation>
    <dataValidation type="decimal" allowBlank="1" showInputMessage="1" showErrorMessage="1" errorTitle="Zadejte číslo do 60." error="Média nad 60 GB náleží do kolonky &quot;nad 60 GB&quot; na řádku 203. " sqref="A204:B205" xr:uid="{06C6342B-8AA8-4D2E-8458-E85FF164A874}">
      <formula1>0</formula1>
      <formula2>60</formula2>
    </dataValidation>
    <dataValidation type="whole" operator="greaterThan" allowBlank="1" showInputMessage="1" showErrorMessage="1" errorTitle="Zadaná kapacita je pod 1 TB !" error="Zadejte celé číslo nad 1000._x000a_Disky pod 1000 GB patří do kategorie výše." sqref="A228:B235" xr:uid="{CC1F238E-74DD-4588-85AE-74E4DA88A608}">
      <formula1>1000</formula1>
    </dataValidation>
  </dataValidations>
  <pageMargins left="0.23622047244094491" right="0.23622047244094491" top="0.74803149606299213" bottom="0.74803149606299213" header="0.31496062992125984" footer="0.31496062992125984"/>
  <pageSetup paperSize="9" scale="99" firstPageNumber="0" fitToHeight="0" orientation="portrait" horizontalDpi="300" verticalDpi="300" r:id="rId1"/>
  <headerFooter alignWithMargins="0"/>
  <rowBreaks count="3" manualBreakCount="3">
    <brk id="45" max="16383" man="1"/>
    <brk id="144" max="4" man="1"/>
    <brk id="194" max="4" man="1"/>
  </rowBreaks>
  <ignoredErrors>
    <ignoredError sqref="E169:E1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Hlášení</vt:lpstr>
      <vt:lpstr>Hlášení!Oblast_tisku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2017-06-30T10:11:29Z</dcterms:created>
  <dcterms:modified xsi:type="dcterms:W3CDTF">2021-02-22T09:06:37Z</dcterms:modified>
</cp:coreProperties>
</file>