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B3094F3D-06C8-44A1-9500-FA2A7898471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lášení a kalkulačka TV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6" l="1"/>
  <c r="E58" i="6" l="1"/>
  <c r="L52" i="6" l="1"/>
  <c r="D38" i="6"/>
  <c r="E42" i="6" s="1"/>
  <c r="L42" i="6" s="1"/>
  <c r="N25" i="6" l="1"/>
  <c r="N26" i="6" s="1"/>
  <c r="L25" i="6"/>
  <c r="L26" i="6" s="1"/>
  <c r="J25" i="6"/>
  <c r="J26" i="6" s="1"/>
  <c r="H25" i="6"/>
  <c r="H26" i="6" s="1"/>
  <c r="F25" i="6"/>
  <c r="F26" i="6" s="1"/>
  <c r="E30" i="6" s="1"/>
  <c r="D25" i="6"/>
  <c r="D26" i="6" s="1"/>
  <c r="L30" i="6" l="1"/>
  <c r="H58" i="6" s="1"/>
  <c r="K58" i="6" s="1"/>
  <c r="N58" i="6" s="1"/>
</calcChain>
</file>

<file path=xl/sharedStrings.xml><?xml version="1.0" encoding="utf-8"?>
<sst xmlns="http://schemas.openxmlformats.org/spreadsheetml/2006/main" count="47" uniqueCount="42">
  <si>
    <t>Podíl předmětů ochrany ve vysílání</t>
  </si>
  <si>
    <t>Do 9 %</t>
  </si>
  <si>
    <t>9,01 - 15 %</t>
  </si>
  <si>
    <t>15,01 - 30 %</t>
  </si>
  <si>
    <t>30,01 - 50 %</t>
  </si>
  <si>
    <t>50,01 - 75 %</t>
  </si>
  <si>
    <t>Nad 75 %</t>
  </si>
  <si>
    <t>Horní hranice pásma</t>
  </si>
  <si>
    <t>Počet p.b. v pásmu</t>
  </si>
  <si>
    <t>Sazba na 1 b.b. užití</t>
  </si>
  <si>
    <t>Formulář hlášení aplikovatelných tržeb pro výpočet odměny za TV vysílání</t>
  </si>
  <si>
    <t>Vysílatel:</t>
  </si>
  <si>
    <t>Vysílané stanice:</t>
  </si>
  <si>
    <t>Adresa:</t>
  </si>
  <si>
    <t>IČ:</t>
  </si>
  <si>
    <t>DIČ:</t>
  </si>
  <si>
    <t>Kontaktní osoba:</t>
  </si>
  <si>
    <t>Kalendářní rok</t>
  </si>
  <si>
    <t>Podíl videoklipů</t>
  </si>
  <si>
    <t>Podíl kom. snímků</t>
  </si>
  <si>
    <t>Podíl vlastní tvorby</t>
  </si>
  <si>
    <t>Výše aplik. tržeb</t>
  </si>
  <si>
    <t xml:space="preserve">Stanovení odměny za užití komerčních snímků v televizním vysílání </t>
  </si>
  <si>
    <t>Odměna:</t>
  </si>
  <si>
    <t>Reálná sazba:</t>
  </si>
  <si>
    <t>I. Sazba roční odměny za užití komerčních zvukových snímků ve vysílání</t>
  </si>
  <si>
    <t>II. Sazba roční odměny za oprávnění k rozmnožování a synchronizaci</t>
  </si>
  <si>
    <t>Podíl vlastní tvorby ve vysílání</t>
  </si>
  <si>
    <t>do 10 %</t>
  </si>
  <si>
    <t>nad 10 % do 50 %</t>
  </si>
  <si>
    <t>nad 50 %</t>
  </si>
  <si>
    <t>III. Sazba roční odměny za oprávnění k užití videoklipů</t>
  </si>
  <si>
    <t>Sazba odměny (%)</t>
  </si>
  <si>
    <t>Max. sazba odměny 
(%)</t>
  </si>
  <si>
    <t>Stanovení odměny  za oprávnění k rozmnožování a synchronizaci</t>
  </si>
  <si>
    <t>Stanovení odměny za oprávnění k užití videoklipů</t>
  </si>
  <si>
    <t>Min. odm./měs</t>
  </si>
  <si>
    <t>Uhrazeno/rok</t>
  </si>
  <si>
    <t>Odměna dle tržeb</t>
  </si>
  <si>
    <t>Doplatek (bez DPH)</t>
  </si>
  <si>
    <t>Doplatek (vč. DPH)</t>
  </si>
  <si>
    <r>
      <rPr>
        <b/>
        <sz val="11"/>
        <color rgb="FF000000"/>
        <rFont val="Calibri"/>
        <family val="2"/>
        <charset val="238"/>
        <scheme val="minor"/>
      </rPr>
      <t>0,02 %</t>
    </r>
    <r>
      <rPr>
        <sz val="11"/>
        <color rgb="FF000000"/>
        <rFont val="Calibri"/>
        <family val="2"/>
        <charset val="238"/>
        <scheme val="minor"/>
      </rPr>
      <t xml:space="preserve"> tržeb za každé započaté procento vysílacího času vyplněné užitím videoklipů.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</si>
</sst>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  <numFmt numFmtId="166" formatCode="0.0%"/>
    <numFmt numFmtId="167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 tint="0.1499984740745262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4A9E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54A9E2"/>
        <bgColor auto="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4" fillId="0" borderId="0"/>
  </cellStyleXfs>
  <cellXfs count="119">
    <xf numFmtId="0" fontId="0" fillId="0" borderId="0" xfId="0"/>
    <xf numFmtId="0" fontId="8" fillId="4" borderId="0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2" borderId="0" xfId="0" applyFont="1" applyFill="1" applyBorder="1"/>
    <xf numFmtId="0" fontId="3" fillId="0" borderId="0" xfId="0" applyFont="1"/>
    <xf numFmtId="0" fontId="3" fillId="4" borderId="7" xfId="0" applyFont="1" applyFill="1" applyBorder="1"/>
    <xf numFmtId="0" fontId="3" fillId="4" borderId="0" xfId="0" applyFont="1" applyFill="1" applyBorder="1"/>
    <xf numFmtId="0" fontId="3" fillId="4" borderId="8" xfId="0" applyFont="1" applyFill="1" applyBorder="1"/>
    <xf numFmtId="0" fontId="12" fillId="4" borderId="7" xfId="0" applyFont="1" applyFill="1" applyBorder="1" applyAlignment="1">
      <alignment wrapText="1"/>
    </xf>
    <xf numFmtId="0" fontId="12" fillId="4" borderId="8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/>
    <xf numFmtId="0" fontId="8" fillId="4" borderId="0" xfId="0" applyFont="1" applyFill="1" applyBorder="1" applyAlignment="1">
      <alignment horizontal="right"/>
    </xf>
    <xf numFmtId="0" fontId="8" fillId="4" borderId="29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left"/>
    </xf>
    <xf numFmtId="0" fontId="8" fillId="4" borderId="0" xfId="0" applyFont="1" applyFill="1" applyBorder="1" applyAlignment="1">
      <alignment wrapText="1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2" borderId="0" xfId="0" applyFont="1" applyFill="1"/>
    <xf numFmtId="0" fontId="14" fillId="0" borderId="9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4" borderId="0" xfId="0" applyFont="1" applyFill="1" applyBorder="1" applyAlignment="1">
      <alignment horizontal="center" wrapText="1"/>
    </xf>
    <xf numFmtId="164" fontId="8" fillId="0" borderId="9" xfId="0" applyNumberFormat="1" applyFont="1" applyFill="1" applyBorder="1" applyAlignment="1" applyProtection="1">
      <alignment horizontal="center"/>
      <protection locked="0"/>
    </xf>
    <xf numFmtId="164" fontId="8" fillId="0" borderId="11" xfId="0" applyNumberFormat="1" applyFont="1" applyFill="1" applyBorder="1" applyAlignment="1" applyProtection="1">
      <alignment horizontal="center"/>
      <protection locked="0"/>
    </xf>
    <xf numFmtId="164" fontId="3" fillId="5" borderId="9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165" fontId="3" fillId="5" borderId="9" xfId="1" applyNumberFormat="1" applyFont="1" applyFill="1" applyBorder="1" applyAlignment="1">
      <alignment horizontal="center"/>
    </xf>
    <xf numFmtId="165" fontId="3" fillId="5" borderId="11" xfId="1" applyNumberFormat="1" applyFont="1" applyFill="1" applyBorder="1" applyAlignment="1">
      <alignment horizontal="center"/>
    </xf>
    <xf numFmtId="165" fontId="8" fillId="8" borderId="9" xfId="1" applyNumberFormat="1" applyFont="1" applyFill="1" applyBorder="1" applyAlignment="1">
      <alignment horizontal="center"/>
    </xf>
    <xf numFmtId="165" fontId="8" fillId="8" borderId="11" xfId="1" applyNumberFormat="1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8" fillId="6" borderId="24" xfId="0" applyFont="1" applyFill="1" applyBorder="1" applyAlignment="1">
      <alignment horizontal="center" vertical="center" wrapText="1"/>
    </xf>
    <xf numFmtId="2" fontId="7" fillId="7" borderId="25" xfId="0" applyNumberFormat="1" applyFont="1" applyFill="1" applyBorder="1" applyAlignment="1">
      <alignment horizontal="center" vertical="center" wrapText="1"/>
    </xf>
    <xf numFmtId="2" fontId="7" fillId="7" borderId="20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/>
    </xf>
    <xf numFmtId="10" fontId="8" fillId="5" borderId="15" xfId="0" applyNumberFormat="1" applyFont="1" applyFill="1" applyBorder="1" applyAlignment="1">
      <alignment horizontal="center" vertical="center"/>
    </xf>
    <xf numFmtId="1" fontId="14" fillId="0" borderId="23" xfId="2" applyNumberFormat="1" applyFont="1" applyBorder="1" applyAlignment="1">
      <alignment horizontal="center"/>
    </xf>
    <xf numFmtId="1" fontId="14" fillId="0" borderId="16" xfId="2" applyNumberFormat="1" applyFont="1" applyBorder="1" applyAlignment="1">
      <alignment horizontal="center"/>
    </xf>
    <xf numFmtId="0" fontId="8" fillId="6" borderId="24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2" fontId="7" fillId="7" borderId="25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66" fontId="8" fillId="2" borderId="9" xfId="2" applyNumberFormat="1" applyFont="1" applyFill="1" applyBorder="1" applyAlignment="1" applyProtection="1">
      <alignment horizontal="center"/>
      <protection locked="0"/>
    </xf>
    <xf numFmtId="166" fontId="8" fillId="2" borderId="11" xfId="2" applyNumberFormat="1" applyFont="1" applyFill="1" applyBorder="1" applyAlignment="1" applyProtection="1">
      <alignment horizontal="center"/>
      <protection locked="0"/>
    </xf>
    <xf numFmtId="167" fontId="14" fillId="0" borderId="23" xfId="2" applyNumberFormat="1" applyFont="1" applyBorder="1" applyAlignment="1">
      <alignment horizontal="center"/>
    </xf>
    <xf numFmtId="167" fontId="14" fillId="0" borderId="16" xfId="2" applyNumberFormat="1" applyFont="1" applyBorder="1" applyAlignment="1">
      <alignment horizontal="center"/>
    </xf>
    <xf numFmtId="2" fontId="7" fillId="7" borderId="27" xfId="0" applyNumberFormat="1" applyFont="1" applyFill="1" applyBorder="1" applyAlignment="1">
      <alignment horizontal="center" vertical="center"/>
    </xf>
    <xf numFmtId="10" fontId="8" fillId="5" borderId="28" xfId="0" applyNumberFormat="1" applyFont="1" applyFill="1" applyBorder="1" applyAlignment="1">
      <alignment horizontal="center" vertical="center"/>
    </xf>
    <xf numFmtId="1" fontId="14" fillId="0" borderId="11" xfId="2" applyNumberFormat="1" applyFont="1" applyBorder="1" applyAlignment="1">
      <alignment horizontal="center"/>
    </xf>
    <xf numFmtId="167" fontId="14" fillId="0" borderId="11" xfId="2" applyNumberFormat="1" applyFont="1" applyBorder="1" applyAlignment="1">
      <alignment horizontal="center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right" vertical="center"/>
    </xf>
    <xf numFmtId="0" fontId="8" fillId="8" borderId="10" xfId="0" applyFont="1" applyFill="1" applyBorder="1" applyAlignment="1">
      <alignment horizontal="right" vertical="center"/>
    </xf>
    <xf numFmtId="10" fontId="8" fillId="8" borderId="10" xfId="2" applyNumberFormat="1" applyFont="1" applyFill="1" applyBorder="1" applyAlignment="1">
      <alignment horizontal="left"/>
    </xf>
    <xf numFmtId="10" fontId="8" fillId="8" borderId="11" xfId="2" applyNumberFormat="1" applyFont="1" applyFill="1" applyBorder="1" applyAlignment="1">
      <alignment horizontal="left"/>
    </xf>
    <xf numFmtId="0" fontId="8" fillId="5" borderId="9" xfId="0" applyFont="1" applyFill="1" applyBorder="1" applyAlignment="1">
      <alignment horizontal="right" vertical="center"/>
    </xf>
    <xf numFmtId="0" fontId="8" fillId="5" borderId="10" xfId="0" applyFont="1" applyFill="1" applyBorder="1" applyAlignment="1">
      <alignment horizontal="right" vertical="center"/>
    </xf>
    <xf numFmtId="165" fontId="8" fillId="5" borderId="10" xfId="2" applyNumberFormat="1" applyFont="1" applyFill="1" applyBorder="1" applyAlignment="1">
      <alignment horizontal="left"/>
    </xf>
    <xf numFmtId="165" fontId="8" fillId="5" borderId="11" xfId="2" applyNumberFormat="1" applyFont="1" applyFill="1" applyBorder="1" applyAlignment="1">
      <alignment horizontal="left"/>
    </xf>
    <xf numFmtId="0" fontId="8" fillId="2" borderId="9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 wrapText="1"/>
      <protection locked="0"/>
    </xf>
    <xf numFmtId="0" fontId="8" fillId="4" borderId="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166" fontId="8" fillId="2" borderId="9" xfId="0" applyNumberFormat="1" applyFont="1" applyFill="1" applyBorder="1" applyAlignment="1" applyProtection="1">
      <alignment horizontal="center"/>
      <protection locked="0"/>
    </xf>
    <xf numFmtId="166" fontId="8" fillId="2" borderId="11" xfId="0" applyNumberFormat="1" applyFont="1" applyFill="1" applyBorder="1" applyAlignment="1" applyProtection="1">
      <alignment horizontal="center"/>
      <protection locked="0"/>
    </xf>
    <xf numFmtId="164" fontId="8" fillId="0" borderId="9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0" fontId="11" fillId="5" borderId="10" xfId="0" applyNumberFormat="1" applyFont="1" applyFill="1" applyBorder="1" applyAlignment="1">
      <alignment horizontal="center" vertical="center" wrapText="1"/>
    </xf>
    <xf numFmtId="10" fontId="11" fillId="5" borderId="11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0" fontId="11" fillId="5" borderId="10" xfId="0" applyNumberFormat="1" applyFont="1" applyFill="1" applyBorder="1" applyAlignment="1">
      <alignment horizontal="center" vertical="center"/>
    </xf>
    <xf numFmtId="10" fontId="11" fillId="5" borderId="11" xfId="0" applyNumberFormat="1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</cellXfs>
  <cellStyles count="5">
    <cellStyle name="Měna" xfId="1" builtinId="4"/>
    <cellStyle name="Normální" xfId="0" builtinId="0"/>
    <cellStyle name="Normální 2" xfId="3" xr:uid="{00000000-0005-0000-0000-000003000000}"/>
    <cellStyle name="Normální 3" xfId="4" xr:uid="{350ABF57-E683-41BB-A994-6138FF5897B4}"/>
    <cellStyle name="Procenta" xfId="2" builtinId="5"/>
  </cellStyles>
  <dxfs count="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54A9E2"/>
      <color rgb="FFACD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1</xdr:row>
      <xdr:rowOff>38100</xdr:rowOff>
    </xdr:from>
    <xdr:to>
      <xdr:col>10</xdr:col>
      <xdr:colOff>154018</xdr:colOff>
      <xdr:row>4</xdr:row>
      <xdr:rowOff>36195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228600"/>
          <a:ext cx="3125818" cy="569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8CD2-CF34-40C7-8574-0746CD7BACCE}">
  <dimension ref="A1:R61"/>
  <sheetViews>
    <sheetView showGridLines="0" tabSelected="1" zoomScaleNormal="100" workbookViewId="0">
      <selection activeCell="B58" sqref="B58:C58"/>
    </sheetView>
  </sheetViews>
  <sheetFormatPr defaultColWidth="9.140625" defaultRowHeight="15" x14ac:dyDescent="0.25"/>
  <cols>
    <col min="1" max="1" width="4.7109375" style="6" customWidth="1"/>
    <col min="2" max="15" width="10.5703125" style="6" customWidth="1"/>
    <col min="16" max="16" width="4.7109375" style="6" customWidth="1"/>
    <col min="17" max="18" width="8.28515625" style="24" customWidth="1"/>
    <col min="19" max="19" width="10.42578125" style="6" bestFit="1" customWidth="1"/>
    <col min="20" max="16384" width="9.140625" style="6"/>
  </cols>
  <sheetData>
    <row r="1" spans="1:18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</row>
    <row r="2" spans="1:18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5"/>
      <c r="R2" s="5"/>
    </row>
    <row r="3" spans="1:18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5"/>
      <c r="R3" s="5"/>
    </row>
    <row r="4" spans="1:18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5"/>
      <c r="R4" s="5"/>
    </row>
    <row r="5" spans="1:18" ht="15" customHeight="1" x14ac:dyDescent="0.25">
      <c r="A5" s="10"/>
      <c r="B5" s="27" t="s">
        <v>10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11"/>
      <c r="Q5" s="12"/>
      <c r="R5" s="12"/>
    </row>
    <row r="6" spans="1:18" x14ac:dyDescent="0.25">
      <c r="A6" s="10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11"/>
      <c r="Q6" s="12"/>
      <c r="R6" s="12"/>
    </row>
    <row r="7" spans="1:18" x14ac:dyDescent="0.25">
      <c r="A7" s="1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4"/>
      <c r="Q7" s="12"/>
      <c r="R7" s="12"/>
    </row>
    <row r="8" spans="1:18" ht="15.75" thickBot="1" x14ac:dyDescent="0.3">
      <c r="A8" s="1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4"/>
      <c r="Q8" s="12"/>
      <c r="R8" s="12"/>
    </row>
    <row r="9" spans="1:18" ht="15.75" thickBot="1" x14ac:dyDescent="0.3">
      <c r="A9" s="13"/>
      <c r="B9" s="15" t="s">
        <v>11</v>
      </c>
      <c r="C9" s="45"/>
      <c r="D9" s="46"/>
      <c r="E9" s="47"/>
      <c r="F9" s="1"/>
      <c r="G9" s="16" t="s">
        <v>12</v>
      </c>
      <c r="H9" s="17"/>
      <c r="I9" s="48"/>
      <c r="J9" s="49"/>
      <c r="K9" s="49"/>
      <c r="L9" s="49"/>
      <c r="M9" s="49"/>
      <c r="N9" s="49"/>
      <c r="O9" s="50"/>
      <c r="P9" s="14"/>
      <c r="Q9" s="12"/>
      <c r="R9" s="12"/>
    </row>
    <row r="10" spans="1:18" ht="15.75" thickBot="1" x14ac:dyDescent="0.3">
      <c r="A10" s="13"/>
      <c r="B10" s="1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4"/>
      <c r="Q10" s="12"/>
      <c r="R10" s="12"/>
    </row>
    <row r="11" spans="1:18" ht="15.75" thickBot="1" x14ac:dyDescent="0.3">
      <c r="A11" s="13"/>
      <c r="B11" s="15" t="s">
        <v>13</v>
      </c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  <c r="P11" s="14"/>
      <c r="Q11" s="12"/>
      <c r="R11" s="12"/>
    </row>
    <row r="12" spans="1:18" ht="15.75" thickBot="1" x14ac:dyDescent="0.3">
      <c r="A12" s="13"/>
      <c r="B12" s="1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4"/>
      <c r="Q12" s="12"/>
      <c r="R12" s="12"/>
    </row>
    <row r="13" spans="1:18" ht="15.75" thickBot="1" x14ac:dyDescent="0.3">
      <c r="A13" s="13"/>
      <c r="B13" s="15" t="s">
        <v>14</v>
      </c>
      <c r="C13" s="51"/>
      <c r="D13" s="53"/>
      <c r="E13" s="1" t="s">
        <v>15</v>
      </c>
      <c r="F13" s="51"/>
      <c r="G13" s="53"/>
      <c r="H13" s="1"/>
      <c r="I13" s="88" t="s">
        <v>16</v>
      </c>
      <c r="J13" s="89"/>
      <c r="K13" s="54"/>
      <c r="L13" s="52"/>
      <c r="M13" s="52"/>
      <c r="N13" s="52"/>
      <c r="O13" s="53"/>
      <c r="P13" s="14"/>
      <c r="Q13" s="12"/>
      <c r="R13" s="12"/>
    </row>
    <row r="14" spans="1:18" x14ac:dyDescent="0.25">
      <c r="A14" s="13"/>
      <c r="B14" s="18"/>
      <c r="C14" s="19"/>
      <c r="D14" s="1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4"/>
      <c r="Q14" s="12"/>
      <c r="R14" s="12"/>
    </row>
    <row r="15" spans="1:18" x14ac:dyDescent="0.25">
      <c r="A15" s="1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4"/>
      <c r="Q15" s="12"/>
      <c r="R15" s="12"/>
    </row>
    <row r="16" spans="1:18" ht="15" customHeight="1" thickBot="1" x14ac:dyDescent="0.3">
      <c r="A16" s="13"/>
      <c r="B16" s="16" t="s">
        <v>17</v>
      </c>
      <c r="C16" s="20"/>
      <c r="D16" s="1"/>
      <c r="E16" s="16" t="s">
        <v>21</v>
      </c>
      <c r="F16" s="1"/>
      <c r="G16" s="1"/>
      <c r="H16" s="15" t="s">
        <v>19</v>
      </c>
      <c r="I16" s="1"/>
      <c r="J16" s="1"/>
      <c r="K16" s="15" t="s">
        <v>20</v>
      </c>
      <c r="L16" s="1"/>
      <c r="M16" s="15"/>
      <c r="N16" s="15" t="s">
        <v>18</v>
      </c>
      <c r="O16" s="1"/>
      <c r="P16" s="14"/>
      <c r="Q16" s="12"/>
      <c r="R16" s="12"/>
    </row>
    <row r="17" spans="1:18" ht="15.75" thickBot="1" x14ac:dyDescent="0.3">
      <c r="A17" s="13"/>
      <c r="B17" s="86">
        <v>2020</v>
      </c>
      <c r="C17" s="87"/>
      <c r="D17" s="1"/>
      <c r="E17" s="92"/>
      <c r="F17" s="93"/>
      <c r="G17" s="1"/>
      <c r="H17" s="90"/>
      <c r="I17" s="91"/>
      <c r="J17" s="1"/>
      <c r="K17" s="67"/>
      <c r="L17" s="68"/>
      <c r="M17" s="1"/>
      <c r="N17" s="67"/>
      <c r="O17" s="68"/>
      <c r="P17" s="14"/>
      <c r="Q17" s="12"/>
      <c r="R17" s="12"/>
    </row>
    <row r="18" spans="1:18" x14ac:dyDescent="0.25">
      <c r="A18" s="13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4"/>
      <c r="Q18" s="12"/>
      <c r="R18" s="12"/>
    </row>
    <row r="19" spans="1:18" x14ac:dyDescent="0.25">
      <c r="A19" s="1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4"/>
      <c r="Q19" s="12"/>
      <c r="R19" s="12"/>
    </row>
    <row r="20" spans="1:18" ht="15.75" thickBot="1" x14ac:dyDescent="0.3">
      <c r="A20" s="1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4"/>
      <c r="Q20" s="12"/>
      <c r="R20" s="12"/>
    </row>
    <row r="21" spans="1:18" x14ac:dyDescent="0.25">
      <c r="A21" s="13"/>
      <c r="B21" s="36" t="s">
        <v>25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/>
      <c r="P21" s="14"/>
      <c r="Q21" s="12"/>
      <c r="R21" s="12"/>
    </row>
    <row r="22" spans="1:18" ht="30" customHeight="1" x14ac:dyDescent="0.25">
      <c r="A22" s="13"/>
      <c r="B22" s="39" t="s">
        <v>0</v>
      </c>
      <c r="C22" s="40"/>
      <c r="D22" s="55" t="s">
        <v>1</v>
      </c>
      <c r="E22" s="40"/>
      <c r="F22" s="62" t="s">
        <v>2</v>
      </c>
      <c r="G22" s="63"/>
      <c r="H22" s="62" t="s">
        <v>3</v>
      </c>
      <c r="I22" s="63"/>
      <c r="J22" s="62" t="s">
        <v>4</v>
      </c>
      <c r="K22" s="63"/>
      <c r="L22" s="62" t="s">
        <v>5</v>
      </c>
      <c r="M22" s="63"/>
      <c r="N22" s="62" t="s">
        <v>6</v>
      </c>
      <c r="O22" s="64"/>
      <c r="P22" s="14"/>
      <c r="Q22" s="12"/>
      <c r="R22" s="12"/>
    </row>
    <row r="23" spans="1:18" hidden="1" x14ac:dyDescent="0.25">
      <c r="A23" s="13"/>
      <c r="B23" s="41" t="s">
        <v>7</v>
      </c>
      <c r="C23" s="42"/>
      <c r="D23" s="56">
        <v>0.09</v>
      </c>
      <c r="E23" s="57"/>
      <c r="F23" s="65">
        <v>0.15</v>
      </c>
      <c r="G23" s="66"/>
      <c r="H23" s="65">
        <v>0.3</v>
      </c>
      <c r="I23" s="66"/>
      <c r="J23" s="65">
        <v>0.5</v>
      </c>
      <c r="K23" s="66"/>
      <c r="L23" s="65">
        <v>0.75</v>
      </c>
      <c r="M23" s="66"/>
      <c r="N23" s="65">
        <v>1</v>
      </c>
      <c r="O23" s="71"/>
      <c r="P23" s="14"/>
      <c r="Q23" s="12"/>
      <c r="R23" s="12"/>
    </row>
    <row r="24" spans="1:18" ht="15.75" thickBot="1" x14ac:dyDescent="0.3">
      <c r="A24" s="13"/>
      <c r="B24" s="43" t="s">
        <v>33</v>
      </c>
      <c r="C24" s="44"/>
      <c r="D24" s="58">
        <v>3.0000000000000001E-3</v>
      </c>
      <c r="E24" s="59"/>
      <c r="F24" s="58">
        <v>5.0000000000000001E-3</v>
      </c>
      <c r="G24" s="59"/>
      <c r="H24" s="58">
        <v>0.01</v>
      </c>
      <c r="I24" s="59"/>
      <c r="J24" s="58">
        <v>1.6E-2</v>
      </c>
      <c r="K24" s="59"/>
      <c r="L24" s="58">
        <v>2.4E-2</v>
      </c>
      <c r="M24" s="59"/>
      <c r="N24" s="58">
        <v>3.2000000000000001E-2</v>
      </c>
      <c r="O24" s="72"/>
      <c r="P24" s="14"/>
      <c r="Q24" s="12"/>
      <c r="R24" s="12"/>
    </row>
    <row r="25" spans="1:18" ht="15.75" hidden="1" thickBot="1" x14ac:dyDescent="0.3">
      <c r="A25" s="13"/>
      <c r="B25" s="25" t="s">
        <v>8</v>
      </c>
      <c r="C25" s="26"/>
      <c r="D25" s="60">
        <f>D23*100</f>
        <v>9</v>
      </c>
      <c r="E25" s="61"/>
      <c r="F25" s="60">
        <f>(F23-D23)*100</f>
        <v>6</v>
      </c>
      <c r="G25" s="61"/>
      <c r="H25" s="60">
        <f>(H23-F23)*100</f>
        <v>15</v>
      </c>
      <c r="I25" s="61"/>
      <c r="J25" s="60">
        <f>(J23-H23)*100</f>
        <v>20</v>
      </c>
      <c r="K25" s="61"/>
      <c r="L25" s="60">
        <f>(L23-J23)*100</f>
        <v>25</v>
      </c>
      <c r="M25" s="61"/>
      <c r="N25" s="60">
        <f>(N23-L23)*100</f>
        <v>25</v>
      </c>
      <c r="O25" s="73"/>
      <c r="P25" s="14"/>
      <c r="Q25" s="12"/>
      <c r="R25" s="12"/>
    </row>
    <row r="26" spans="1:18" ht="15.75" hidden="1" thickBot="1" x14ac:dyDescent="0.3">
      <c r="A26" s="13"/>
      <c r="B26" s="25" t="s">
        <v>9</v>
      </c>
      <c r="C26" s="26"/>
      <c r="D26" s="69">
        <f>D24/D25</f>
        <v>3.3333333333333332E-4</v>
      </c>
      <c r="E26" s="70"/>
      <c r="F26" s="69">
        <f>(F24-D24)/F25</f>
        <v>3.3333333333333332E-4</v>
      </c>
      <c r="G26" s="70"/>
      <c r="H26" s="69">
        <f>(H24-F24)/H25</f>
        <v>3.3333333333333332E-4</v>
      </c>
      <c r="I26" s="70"/>
      <c r="J26" s="69">
        <f>(J24-H24)/J25</f>
        <v>3.0000000000000003E-4</v>
      </c>
      <c r="K26" s="70"/>
      <c r="L26" s="69">
        <f>(L24-J24)/L25</f>
        <v>3.2000000000000003E-4</v>
      </c>
      <c r="M26" s="70"/>
      <c r="N26" s="69">
        <f>(N24-L24)/N25</f>
        <v>3.2000000000000003E-4</v>
      </c>
      <c r="O26" s="74"/>
      <c r="P26" s="14"/>
      <c r="Q26" s="12"/>
      <c r="R26" s="12"/>
    </row>
    <row r="27" spans="1:18" x14ac:dyDescent="0.25">
      <c r="A27" s="1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4"/>
      <c r="Q27" s="12"/>
      <c r="R27" s="12"/>
    </row>
    <row r="28" spans="1:18" ht="15.75" thickBot="1" x14ac:dyDescent="0.3">
      <c r="A28" s="1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4"/>
      <c r="Q28" s="12"/>
      <c r="R28" s="12"/>
    </row>
    <row r="29" spans="1:18" ht="15.75" thickBot="1" x14ac:dyDescent="0.3">
      <c r="A29" s="13"/>
      <c r="B29" s="75" t="s">
        <v>22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7"/>
      <c r="P29" s="14"/>
      <c r="Q29" s="12"/>
      <c r="R29" s="12"/>
    </row>
    <row r="30" spans="1:18" ht="15.75" thickBot="1" x14ac:dyDescent="0.3">
      <c r="A30" s="13"/>
      <c r="B30" s="78" t="s">
        <v>24</v>
      </c>
      <c r="C30" s="79"/>
      <c r="D30" s="79"/>
      <c r="E30" s="80">
        <f>IF($H$17&lt;=D23,D24,IF($H$17&lt;=F23,D24+($H$17-D23)*F26*100,IF($H$17&lt;=H23,F24+($H$17-F23)*H26*100,IF($H$17&lt;=J23,H24+($H$17-H23)*J26*100,IF($H$17&lt;=L23,J24+($H$17-J23)*L26*100,IF($H$17&lt;=N23,L24+($H$17-L23)*N26*100))))))</f>
        <v>3.0000000000000001E-3</v>
      </c>
      <c r="F30" s="80"/>
      <c r="G30" s="81"/>
      <c r="H30" s="82" t="s">
        <v>23</v>
      </c>
      <c r="I30" s="83"/>
      <c r="J30" s="83"/>
      <c r="K30" s="83"/>
      <c r="L30" s="84">
        <f>$E$17*E30</f>
        <v>0</v>
      </c>
      <c r="M30" s="84"/>
      <c r="N30" s="84"/>
      <c r="O30" s="85"/>
      <c r="P30" s="14"/>
      <c r="Q30" s="12"/>
      <c r="R30" s="12"/>
    </row>
    <row r="31" spans="1:18" x14ac:dyDescent="0.25">
      <c r="A31" s="1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4"/>
      <c r="Q31" s="12"/>
      <c r="R31" s="12"/>
    </row>
    <row r="32" spans="1:18" x14ac:dyDescent="0.25">
      <c r="A32" s="13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4"/>
      <c r="Q32" s="12"/>
      <c r="R32" s="12"/>
    </row>
    <row r="33" spans="1:18" x14ac:dyDescent="0.25">
      <c r="A33" s="1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4"/>
      <c r="Q33" s="12"/>
      <c r="R33" s="12"/>
    </row>
    <row r="34" spans="1:18" ht="15.75" thickBot="1" x14ac:dyDescent="0.3">
      <c r="A34" s="1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4"/>
      <c r="Q34" s="12"/>
      <c r="R34" s="12"/>
    </row>
    <row r="35" spans="1:18" ht="15.75" thickBot="1" x14ac:dyDescent="0.3">
      <c r="A35" s="13"/>
      <c r="B35" s="94" t="s">
        <v>26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  <c r="P35" s="14"/>
      <c r="Q35" s="12"/>
      <c r="R35" s="12"/>
    </row>
    <row r="36" spans="1:18" ht="30" customHeight="1" thickBot="1" x14ac:dyDescent="0.3">
      <c r="A36" s="13"/>
      <c r="B36" s="107" t="s">
        <v>27</v>
      </c>
      <c r="C36" s="98"/>
      <c r="D36" s="97" t="s">
        <v>28</v>
      </c>
      <c r="E36" s="97"/>
      <c r="F36" s="97"/>
      <c r="G36" s="98"/>
      <c r="H36" s="101" t="s">
        <v>29</v>
      </c>
      <c r="I36" s="101"/>
      <c r="J36" s="101"/>
      <c r="K36" s="102"/>
      <c r="L36" s="97" t="s">
        <v>30</v>
      </c>
      <c r="M36" s="97"/>
      <c r="N36" s="97"/>
      <c r="O36" s="98"/>
      <c r="P36" s="14"/>
      <c r="Q36" s="12"/>
      <c r="R36" s="12"/>
    </row>
    <row r="37" spans="1:18" ht="15.75" hidden="1" thickBot="1" x14ac:dyDescent="0.3">
      <c r="A37" s="13"/>
      <c r="B37" s="41" t="s">
        <v>7</v>
      </c>
      <c r="C37" s="109"/>
      <c r="D37" s="110">
        <v>0.1</v>
      </c>
      <c r="E37" s="111"/>
      <c r="F37" s="111"/>
      <c r="G37" s="112"/>
      <c r="H37" s="113">
        <v>0.5</v>
      </c>
      <c r="I37" s="114"/>
      <c r="J37" s="114"/>
      <c r="K37" s="115"/>
      <c r="L37" s="110">
        <v>1</v>
      </c>
      <c r="M37" s="111"/>
      <c r="N37" s="111"/>
      <c r="O37" s="112"/>
      <c r="P37" s="14"/>
      <c r="Q37" s="12"/>
      <c r="R37" s="12"/>
    </row>
    <row r="38" spans="1:18" ht="15.75" thickBot="1" x14ac:dyDescent="0.3">
      <c r="A38" s="13"/>
      <c r="B38" s="108" t="s">
        <v>32</v>
      </c>
      <c r="C38" s="106"/>
      <c r="D38" s="99">
        <f>IF(B17&lt;=2020,0.05%,IF(B17=2021,0.08%,IF(B17&gt;=2022,0.1%,"chyba")))</f>
        <v>5.0000000000000001E-4</v>
      </c>
      <c r="E38" s="105"/>
      <c r="F38" s="105"/>
      <c r="G38" s="106"/>
      <c r="H38" s="103">
        <v>3.0000000000000001E-3</v>
      </c>
      <c r="I38" s="103"/>
      <c r="J38" s="103"/>
      <c r="K38" s="104"/>
      <c r="L38" s="99">
        <v>7.0000000000000001E-3</v>
      </c>
      <c r="M38" s="99"/>
      <c r="N38" s="99"/>
      <c r="O38" s="100"/>
      <c r="P38" s="14"/>
      <c r="Q38" s="12"/>
      <c r="R38" s="12"/>
    </row>
    <row r="39" spans="1:18" x14ac:dyDescent="0.25">
      <c r="A39" s="1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4"/>
      <c r="Q39" s="12"/>
      <c r="R39" s="12"/>
    </row>
    <row r="40" spans="1:18" ht="15.75" thickBot="1" x14ac:dyDescent="0.3">
      <c r="A40" s="1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4"/>
      <c r="Q40" s="12"/>
      <c r="R40" s="12"/>
    </row>
    <row r="41" spans="1:18" ht="15.75" thickBot="1" x14ac:dyDescent="0.3">
      <c r="A41" s="13"/>
      <c r="B41" s="75" t="s">
        <v>34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7"/>
      <c r="P41" s="14"/>
      <c r="Q41" s="12"/>
      <c r="R41" s="12"/>
    </row>
    <row r="42" spans="1:18" ht="15.75" thickBot="1" x14ac:dyDescent="0.3">
      <c r="A42" s="13"/>
      <c r="B42" s="78" t="s">
        <v>24</v>
      </c>
      <c r="C42" s="79"/>
      <c r="D42" s="79"/>
      <c r="E42" s="80">
        <f>IF(K17&lt;D37,D38,IF(K17&lt;H37,H38,L38))</f>
        <v>5.0000000000000001E-4</v>
      </c>
      <c r="F42" s="80"/>
      <c r="G42" s="81"/>
      <c r="H42" s="82" t="s">
        <v>23</v>
      </c>
      <c r="I42" s="83"/>
      <c r="J42" s="83"/>
      <c r="K42" s="83"/>
      <c r="L42" s="84">
        <f>$E$17*E42</f>
        <v>0</v>
      </c>
      <c r="M42" s="84"/>
      <c r="N42" s="84"/>
      <c r="O42" s="85"/>
      <c r="P42" s="14"/>
      <c r="Q42" s="12"/>
      <c r="R42" s="12"/>
    </row>
    <row r="43" spans="1:18" x14ac:dyDescent="0.25">
      <c r="A43" s="1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4"/>
      <c r="Q43" s="12"/>
      <c r="R43" s="12"/>
    </row>
    <row r="44" spans="1:18" x14ac:dyDescent="0.25">
      <c r="A44" s="13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4"/>
      <c r="Q44" s="12"/>
      <c r="R44" s="12"/>
    </row>
    <row r="45" spans="1:18" x14ac:dyDescent="0.25">
      <c r="A45" s="1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4"/>
      <c r="Q45" s="12"/>
      <c r="R45" s="12"/>
    </row>
    <row r="46" spans="1:18" ht="15.75" thickBot="1" x14ac:dyDescent="0.3">
      <c r="A46" s="1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4"/>
      <c r="Q46" s="12"/>
      <c r="R46" s="12"/>
    </row>
    <row r="47" spans="1:18" ht="15" customHeight="1" thickBot="1" x14ac:dyDescent="0.3">
      <c r="A47" s="13"/>
      <c r="B47" s="94" t="s">
        <v>31</v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  <c r="P47" s="14"/>
      <c r="Q47" s="12"/>
      <c r="R47" s="12"/>
    </row>
    <row r="48" spans="1:18" ht="15.75" thickBot="1" x14ac:dyDescent="0.3">
      <c r="A48" s="13"/>
      <c r="B48" s="116" t="s">
        <v>41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8"/>
      <c r="P48" s="14"/>
      <c r="Q48" s="12"/>
      <c r="R48" s="12"/>
    </row>
    <row r="49" spans="1:18" x14ac:dyDescent="0.25">
      <c r="A49" s="1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4"/>
      <c r="Q49" s="12"/>
      <c r="R49" s="12"/>
    </row>
    <row r="50" spans="1:18" ht="15.75" thickBot="1" x14ac:dyDescent="0.3">
      <c r="A50" s="1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4"/>
      <c r="Q50" s="12"/>
      <c r="R50" s="12"/>
    </row>
    <row r="51" spans="1:18" ht="15.75" thickBot="1" x14ac:dyDescent="0.3">
      <c r="A51" s="13"/>
      <c r="B51" s="75" t="s">
        <v>35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7"/>
      <c r="P51" s="14"/>
      <c r="Q51" s="12"/>
      <c r="R51" s="12"/>
    </row>
    <row r="52" spans="1:18" ht="15.75" thickBot="1" x14ac:dyDescent="0.3">
      <c r="A52" s="13"/>
      <c r="B52" s="78" t="s">
        <v>24</v>
      </c>
      <c r="C52" s="79"/>
      <c r="D52" s="79"/>
      <c r="E52" s="80">
        <f>CEILING(N17,0.01)*0.02</f>
        <v>0</v>
      </c>
      <c r="F52" s="80"/>
      <c r="G52" s="81"/>
      <c r="H52" s="82" t="s">
        <v>23</v>
      </c>
      <c r="I52" s="83"/>
      <c r="J52" s="83"/>
      <c r="K52" s="83"/>
      <c r="L52" s="84">
        <f>$E$17*E52</f>
        <v>0</v>
      </c>
      <c r="M52" s="84"/>
      <c r="N52" s="84"/>
      <c r="O52" s="85"/>
      <c r="P52" s="14"/>
      <c r="Q52" s="12"/>
      <c r="R52" s="12"/>
    </row>
    <row r="53" spans="1:18" x14ac:dyDescent="0.25">
      <c r="A53" s="1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4"/>
      <c r="Q53" s="12"/>
      <c r="R53" s="12"/>
    </row>
    <row r="54" spans="1:18" x14ac:dyDescent="0.25">
      <c r="A54" s="13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4"/>
      <c r="Q54" s="12"/>
      <c r="R54" s="12"/>
    </row>
    <row r="55" spans="1:18" x14ac:dyDescent="0.25">
      <c r="A55" s="1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4"/>
      <c r="Q55" s="12"/>
      <c r="R55" s="12"/>
    </row>
    <row r="56" spans="1:18" x14ac:dyDescent="0.25">
      <c r="A56" s="1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4"/>
      <c r="Q56" s="12"/>
      <c r="R56" s="12"/>
    </row>
    <row r="57" spans="1:18" ht="15.75" thickBot="1" x14ac:dyDescent="0.3">
      <c r="A57" s="13"/>
      <c r="B57" s="15" t="s">
        <v>36</v>
      </c>
      <c r="C57" s="1"/>
      <c r="D57" s="1"/>
      <c r="E57" s="15" t="s">
        <v>37</v>
      </c>
      <c r="F57" s="1"/>
      <c r="G57" s="1"/>
      <c r="H57" s="15" t="s">
        <v>38</v>
      </c>
      <c r="I57" s="1"/>
      <c r="J57" s="1"/>
      <c r="K57" s="15" t="s">
        <v>39</v>
      </c>
      <c r="L57" s="1"/>
      <c r="M57" s="1"/>
      <c r="N57" s="15" t="s">
        <v>40</v>
      </c>
      <c r="O57" s="1"/>
      <c r="P57" s="14"/>
      <c r="Q57" s="12"/>
      <c r="R57" s="12"/>
    </row>
    <row r="58" spans="1:18" ht="15.75" thickBot="1" x14ac:dyDescent="0.3">
      <c r="A58" s="13"/>
      <c r="B58" s="28"/>
      <c r="C58" s="29"/>
      <c r="D58" s="1"/>
      <c r="E58" s="30">
        <f>B58*12</f>
        <v>0</v>
      </c>
      <c r="F58" s="31"/>
      <c r="G58" s="1"/>
      <c r="H58" s="30">
        <f>SUM(L30,L42,L52)</f>
        <v>0</v>
      </c>
      <c r="I58" s="31"/>
      <c r="J58" s="1"/>
      <c r="K58" s="32">
        <f>IF((H58-E58)&lt;0,0,H58-E58)</f>
        <v>0</v>
      </c>
      <c r="L58" s="33"/>
      <c r="M58" s="1"/>
      <c r="N58" s="34">
        <f>K58*1.21</f>
        <v>0</v>
      </c>
      <c r="O58" s="35"/>
      <c r="P58" s="14"/>
      <c r="Q58" s="12"/>
      <c r="R58" s="12"/>
    </row>
    <row r="59" spans="1:18" x14ac:dyDescent="0.25">
      <c r="A59" s="1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4"/>
      <c r="Q59" s="12"/>
      <c r="R59" s="12"/>
    </row>
    <row r="60" spans="1:18" x14ac:dyDescent="0.25">
      <c r="A60" s="1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4"/>
      <c r="Q60" s="12"/>
      <c r="R60" s="12"/>
    </row>
    <row r="61" spans="1:18" ht="15.75" thickBot="1" x14ac:dyDescent="0.3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3"/>
      <c r="Q61" s="5"/>
      <c r="R61" s="5"/>
    </row>
  </sheetData>
  <sheetProtection algorithmName="SHA-512" hashValue="VYqkjJpk9VtnJykTAvLIn0zLcQPyTQSwULwLiszjCLjJ0cGtFTxnyaIhQvjrZ5Hb/itvgLXNdeb4ugzkiDphiA==" saltValue="aBVrO6HFdN1BurIs+mdb3w==" spinCount="100000" sheet="1" objects="1" scenarios="1"/>
  <mergeCells count="84">
    <mergeCell ref="B47:O47"/>
    <mergeCell ref="B48:O48"/>
    <mergeCell ref="B51:O51"/>
    <mergeCell ref="B52:D52"/>
    <mergeCell ref="E52:G52"/>
    <mergeCell ref="H52:K52"/>
    <mergeCell ref="L52:O52"/>
    <mergeCell ref="B41:O41"/>
    <mergeCell ref="B42:D42"/>
    <mergeCell ref="E42:G42"/>
    <mergeCell ref="H42:K42"/>
    <mergeCell ref="L42:O42"/>
    <mergeCell ref="B35:O35"/>
    <mergeCell ref="L36:O36"/>
    <mergeCell ref="L38:O38"/>
    <mergeCell ref="H36:K36"/>
    <mergeCell ref="H38:K38"/>
    <mergeCell ref="D36:G36"/>
    <mergeCell ref="D38:G38"/>
    <mergeCell ref="B36:C36"/>
    <mergeCell ref="B38:C38"/>
    <mergeCell ref="B37:C37"/>
    <mergeCell ref="D37:G37"/>
    <mergeCell ref="H37:K37"/>
    <mergeCell ref="L37:O37"/>
    <mergeCell ref="B17:C17"/>
    <mergeCell ref="F13:G13"/>
    <mergeCell ref="I13:J13"/>
    <mergeCell ref="H17:I17"/>
    <mergeCell ref="E17:F17"/>
    <mergeCell ref="B29:O29"/>
    <mergeCell ref="B30:D30"/>
    <mergeCell ref="E30:G30"/>
    <mergeCell ref="H30:K30"/>
    <mergeCell ref="L30:O30"/>
    <mergeCell ref="L26:M26"/>
    <mergeCell ref="N23:O23"/>
    <mergeCell ref="N24:O24"/>
    <mergeCell ref="N25:O25"/>
    <mergeCell ref="N26:O26"/>
    <mergeCell ref="H26:I26"/>
    <mergeCell ref="H23:I23"/>
    <mergeCell ref="J23:K23"/>
    <mergeCell ref="J24:K24"/>
    <mergeCell ref="J25:K25"/>
    <mergeCell ref="J26:K26"/>
    <mergeCell ref="D26:E26"/>
    <mergeCell ref="F22:G22"/>
    <mergeCell ref="F23:G23"/>
    <mergeCell ref="F24:G24"/>
    <mergeCell ref="F25:G25"/>
    <mergeCell ref="F26:G26"/>
    <mergeCell ref="K13:O13"/>
    <mergeCell ref="D22:E22"/>
    <mergeCell ref="D23:E23"/>
    <mergeCell ref="D24:E24"/>
    <mergeCell ref="D25:E25"/>
    <mergeCell ref="H22:I22"/>
    <mergeCell ref="J22:K22"/>
    <mergeCell ref="L22:M22"/>
    <mergeCell ref="N22:O22"/>
    <mergeCell ref="H24:I24"/>
    <mergeCell ref="L23:M23"/>
    <mergeCell ref="L24:M24"/>
    <mergeCell ref="H25:I25"/>
    <mergeCell ref="L25:M25"/>
    <mergeCell ref="N17:O17"/>
    <mergeCell ref="K17:L17"/>
    <mergeCell ref="B26:C26"/>
    <mergeCell ref="B5:O6"/>
    <mergeCell ref="B58:C58"/>
    <mergeCell ref="E58:F58"/>
    <mergeCell ref="H58:I58"/>
    <mergeCell ref="K58:L58"/>
    <mergeCell ref="N58:O58"/>
    <mergeCell ref="B21:O21"/>
    <mergeCell ref="B22:C22"/>
    <mergeCell ref="B23:C23"/>
    <mergeCell ref="B24:C24"/>
    <mergeCell ref="B25:C25"/>
    <mergeCell ref="C9:E9"/>
    <mergeCell ref="I9:O9"/>
    <mergeCell ref="C11:O11"/>
    <mergeCell ref="C13:D13"/>
  </mergeCells>
  <conditionalFormatting sqref="D22:E24">
    <cfRule type="expression" dxfId="8" priority="9">
      <formula>$H$17&lt;=$D$23</formula>
    </cfRule>
  </conditionalFormatting>
  <conditionalFormatting sqref="F22:G24">
    <cfRule type="expression" dxfId="7" priority="8">
      <formula>AND($H$17&gt;$D$23,$H$17&lt;=$F$23)</formula>
    </cfRule>
  </conditionalFormatting>
  <conditionalFormatting sqref="H22:I24">
    <cfRule type="expression" dxfId="6" priority="7">
      <formula>AND($H$17&gt;$F$23,$H$17&lt;=$H$23)</formula>
    </cfRule>
  </conditionalFormatting>
  <conditionalFormatting sqref="J22:K24">
    <cfRule type="expression" dxfId="5" priority="6">
      <formula>AND($H$17&gt;$H$23,$H$17&lt;=$J$23)</formula>
    </cfRule>
  </conditionalFormatting>
  <conditionalFormatting sqref="L22:M24">
    <cfRule type="expression" dxfId="4" priority="5">
      <formula>AND($H$17&gt;$J$23,$H$17&lt;=$L$23)</formula>
    </cfRule>
  </conditionalFormatting>
  <conditionalFormatting sqref="N22:O24">
    <cfRule type="expression" dxfId="3" priority="4">
      <formula>AND($H$17&gt;$L$23,$H$17&lt;=$N$23)</formula>
    </cfRule>
  </conditionalFormatting>
  <conditionalFormatting sqref="D36:G38">
    <cfRule type="expression" dxfId="2" priority="3">
      <formula>$K$17&lt;$D$37</formula>
    </cfRule>
  </conditionalFormatting>
  <conditionalFormatting sqref="H36:K38">
    <cfRule type="expression" dxfId="1" priority="2">
      <formula>AND($K$17&gt;=$D$37,$K$17&lt;$H$37)</formula>
    </cfRule>
  </conditionalFormatting>
  <conditionalFormatting sqref="L36:O38">
    <cfRule type="expression" dxfId="0" priority="1">
      <formula>$K$17&gt;=$H$37</formula>
    </cfRule>
  </conditionalFormatting>
  <dataValidations count="1">
    <dataValidation type="list" allowBlank="1" showInputMessage="1" showErrorMessage="1" sqref="B17" xr:uid="{9F38E168-C9CC-4A09-884E-B7631B6B09AA}">
      <formula1>"2019,2020,2021,2022,2023"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Hlášení a kalkulačka 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Hlášení a kalkulačka TV</dc:title>
  <dc:creator/>
  <cp:lastModifiedBy/>
  <dcterms:created xsi:type="dcterms:W3CDTF">2015-06-05T18:19:34Z</dcterms:created>
  <dcterms:modified xsi:type="dcterms:W3CDTF">2021-03-15T10:41:17Z</dcterms:modified>
</cp:coreProperties>
</file>